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Приложение №7_8" sheetId="2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2" l="1"/>
  <c r="J22" i="2"/>
  <c r="G20" i="2"/>
  <c r="H20" i="2"/>
  <c r="M20" i="2"/>
  <c r="N20" i="2"/>
  <c r="F20" i="2"/>
  <c r="F31" i="2" l="1"/>
  <c r="F52" i="2" l="1"/>
  <c r="N52" i="2"/>
  <c r="M52" i="2"/>
  <c r="H52" i="2"/>
  <c r="G52" i="2"/>
  <c r="L11" i="2" l="1"/>
  <c r="N50" i="2" l="1"/>
  <c r="M50" i="2"/>
  <c r="N46" i="2"/>
  <c r="M46" i="2"/>
  <c r="N41" i="2"/>
  <c r="M41" i="2"/>
  <c r="N38" i="2"/>
  <c r="M38" i="2"/>
  <c r="N31" i="2"/>
  <c r="M31" i="2"/>
  <c r="N26" i="2"/>
  <c r="M26" i="2"/>
  <c r="N16" i="2"/>
  <c r="M16" i="2"/>
  <c r="N7" i="2"/>
  <c r="M7" i="2"/>
  <c r="M55" i="2" l="1"/>
  <c r="N55" i="2"/>
  <c r="F46" i="2"/>
  <c r="H46" i="2"/>
  <c r="G46" i="2"/>
  <c r="H31" i="2"/>
  <c r="G31" i="2"/>
  <c r="I35" i="2"/>
  <c r="J35" i="2"/>
  <c r="K35" i="2"/>
  <c r="J18" i="2"/>
  <c r="K18" i="2"/>
  <c r="L18" i="2"/>
  <c r="G50" i="2"/>
  <c r="H50" i="2"/>
  <c r="G41" i="2"/>
  <c r="H41" i="2"/>
  <c r="G38" i="2"/>
  <c r="H38" i="2"/>
  <c r="G26" i="2"/>
  <c r="H26" i="2"/>
  <c r="G16" i="2"/>
  <c r="H16" i="2"/>
  <c r="G7" i="2"/>
  <c r="H7" i="2"/>
  <c r="F50" i="2"/>
  <c r="F41" i="2"/>
  <c r="F38" i="2"/>
  <c r="F26" i="2"/>
  <c r="F16" i="2"/>
  <c r="F7" i="2"/>
  <c r="I18" i="2"/>
  <c r="F55" i="2" l="1"/>
  <c r="I16" i="2"/>
  <c r="G55" i="2"/>
  <c r="H55" i="2"/>
  <c r="K54" i="2"/>
  <c r="I54" i="2"/>
  <c r="L53" i="2"/>
  <c r="J53" i="2"/>
  <c r="J55" i="2" l="1"/>
  <c r="L55" i="2"/>
  <c r="I55" i="2"/>
  <c r="K55" i="2"/>
  <c r="I8" i="2"/>
  <c r="J8" i="2"/>
  <c r="K8" i="2"/>
  <c r="L8" i="2"/>
  <c r="I9" i="2"/>
  <c r="J9" i="2"/>
  <c r="K9" i="2"/>
  <c r="L9" i="2"/>
  <c r="I10" i="2"/>
  <c r="J10" i="2"/>
  <c r="K10" i="2"/>
  <c r="L10" i="2"/>
  <c r="I11" i="2"/>
  <c r="J11" i="2"/>
  <c r="K11" i="2"/>
  <c r="I12" i="2"/>
  <c r="J12" i="2"/>
  <c r="K12" i="2"/>
  <c r="L12" i="2"/>
  <c r="I13" i="2"/>
  <c r="J13" i="2"/>
  <c r="K13" i="2"/>
  <c r="L13" i="2"/>
  <c r="I14" i="2"/>
  <c r="J14" i="2"/>
  <c r="K14" i="2"/>
  <c r="I15" i="2"/>
  <c r="J15" i="2"/>
  <c r="K15" i="2"/>
  <c r="L15" i="2"/>
  <c r="J16" i="2"/>
  <c r="K16" i="2"/>
  <c r="L16" i="2"/>
  <c r="I17" i="2"/>
  <c r="J17" i="2"/>
  <c r="K17" i="2"/>
  <c r="L17" i="2"/>
  <c r="I19" i="2"/>
  <c r="J19" i="2"/>
  <c r="K19" i="2"/>
  <c r="L19" i="2"/>
  <c r="I21" i="2"/>
  <c r="J21" i="2"/>
  <c r="K21" i="2"/>
  <c r="L21" i="2"/>
  <c r="I23" i="2"/>
  <c r="J23" i="2"/>
  <c r="K23" i="2"/>
  <c r="L23" i="2"/>
  <c r="I24" i="2"/>
  <c r="J24" i="2"/>
  <c r="K24" i="2"/>
  <c r="L24" i="2"/>
  <c r="I25" i="2"/>
  <c r="J25" i="2"/>
  <c r="K25" i="2"/>
  <c r="L25" i="2"/>
  <c r="I26" i="2"/>
  <c r="J26" i="2"/>
  <c r="K26" i="2"/>
  <c r="L26" i="2"/>
  <c r="I27" i="2"/>
  <c r="J27" i="2"/>
  <c r="K27" i="2"/>
  <c r="L27" i="2"/>
  <c r="I28" i="2"/>
  <c r="J28" i="2"/>
  <c r="K28" i="2"/>
  <c r="L28" i="2"/>
  <c r="I29" i="2"/>
  <c r="J29" i="2"/>
  <c r="K29" i="2"/>
  <c r="L29" i="2"/>
  <c r="I30" i="2"/>
  <c r="J30" i="2"/>
  <c r="K30" i="2"/>
  <c r="L30" i="2"/>
  <c r="I31" i="2"/>
  <c r="J31" i="2"/>
  <c r="K31" i="2"/>
  <c r="L31" i="2"/>
  <c r="I32" i="2"/>
  <c r="J32" i="2"/>
  <c r="K32" i="2"/>
  <c r="L32" i="2"/>
  <c r="I33" i="2"/>
  <c r="J33" i="2"/>
  <c r="K33" i="2"/>
  <c r="L33" i="2"/>
  <c r="I34" i="2"/>
  <c r="J34" i="2"/>
  <c r="K34" i="2"/>
  <c r="L34" i="2"/>
  <c r="I36" i="2"/>
  <c r="J36" i="2"/>
  <c r="K36" i="2"/>
  <c r="L36" i="2"/>
  <c r="I37" i="2"/>
  <c r="J37" i="2"/>
  <c r="K37" i="2"/>
  <c r="L37" i="2"/>
  <c r="I38" i="2"/>
  <c r="J38" i="2"/>
  <c r="K38" i="2"/>
  <c r="L38" i="2"/>
  <c r="I39" i="2"/>
  <c r="J39" i="2"/>
  <c r="K39" i="2"/>
  <c r="L39" i="2"/>
  <c r="I40" i="2"/>
  <c r="J40" i="2"/>
  <c r="K40" i="2"/>
  <c r="L40" i="2"/>
  <c r="I41" i="2"/>
  <c r="J41" i="2"/>
  <c r="K41" i="2"/>
  <c r="L41" i="2"/>
  <c r="I42" i="2"/>
  <c r="J42" i="2"/>
  <c r="K42" i="2"/>
  <c r="L42" i="2"/>
  <c r="I43" i="2"/>
  <c r="J43" i="2"/>
  <c r="K43" i="2"/>
  <c r="L43" i="2"/>
  <c r="I44" i="2"/>
  <c r="J44" i="2"/>
  <c r="K44" i="2"/>
  <c r="L44" i="2"/>
  <c r="I45" i="2"/>
  <c r="J45" i="2"/>
  <c r="K45" i="2"/>
  <c r="L45" i="2"/>
  <c r="I46" i="2"/>
  <c r="J46" i="2"/>
  <c r="K46" i="2"/>
  <c r="I47" i="2"/>
  <c r="J47" i="2"/>
  <c r="K47" i="2"/>
  <c r="L47" i="2"/>
  <c r="I48" i="2"/>
  <c r="J48" i="2"/>
  <c r="K48" i="2"/>
  <c r="L48" i="2"/>
  <c r="I49" i="2"/>
  <c r="J49" i="2"/>
  <c r="K49" i="2"/>
  <c r="L49" i="2"/>
  <c r="I50" i="2"/>
  <c r="J50" i="2"/>
  <c r="K50" i="2"/>
  <c r="L50" i="2"/>
  <c r="I51" i="2"/>
  <c r="J51" i="2"/>
  <c r="K51" i="2"/>
  <c r="L51" i="2"/>
  <c r="I52" i="2"/>
  <c r="J52" i="2"/>
  <c r="K52" i="2"/>
  <c r="L52" i="2"/>
  <c r="I53" i="2"/>
  <c r="K53" i="2"/>
  <c r="L7" i="2"/>
  <c r="J7" i="2"/>
  <c r="K7" i="2"/>
  <c r="I7" i="2"/>
  <c r="L20" i="2" l="1"/>
  <c r="K20" i="2"/>
  <c r="J20" i="2"/>
  <c r="I20" i="2"/>
</calcChain>
</file>

<file path=xl/sharedStrings.xml><?xml version="1.0" encoding="utf-8"?>
<sst xmlns="http://schemas.openxmlformats.org/spreadsheetml/2006/main" count="84" uniqueCount="69">
  <si>
    <t>Итого расходов: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</si>
  <si>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</si>
  <si>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</si>
  <si>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</si>
  <si>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</si>
  <si>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</si>
  <si>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</si>
  <si>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</si>
  <si>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</si>
  <si>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</si>
  <si>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</si>
  <si>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</si>
  <si>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</si>
  <si>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</si>
  <si>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</si>
  <si>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</si>
  <si>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</si>
  <si>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</si>
  <si>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</si>
  <si>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</si>
  <si>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</si>
  <si>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</si>
  <si>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</si>
  <si>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</si>
  <si>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</si>
  <si>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</si>
  <si>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</si>
  <si>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</si>
  <si>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</si>
  <si>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</si>
  <si>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</si>
  <si>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</si>
  <si>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</si>
  <si>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</si>
  <si>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</si>
  <si>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</si>
  <si>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</si>
  <si>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</si>
  <si>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</si>
  <si>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</si>
  <si>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</si>
  <si>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</si>
  <si>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Наименование</t>
  </si>
  <si>
    <t>Под-раз-дел</t>
  </si>
  <si>
    <t>Раз-дел</t>
  </si>
  <si>
    <t xml:space="preserve">сумма </t>
  </si>
  <si>
    <t>%</t>
  </si>
  <si>
    <t>9=6-5</t>
  </si>
  <si>
    <t>11=6-4</t>
  </si>
  <si>
    <t>-</t>
  </si>
  <si>
    <t/>
  </si>
  <si>
    <t>Условно-утвержденные расходы</t>
  </si>
  <si>
    <t>Профессиональная подготовка, переподготовка и повышение квалификации</t>
  </si>
  <si>
    <t>Обслуживание государственного (муниципального) долга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</si>
  <si>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</si>
  <si>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 долга</t>
  </si>
  <si>
    <t>Функционирование высшего должностного лица субъекта Российской Федерации и муниципального образования</t>
  </si>
  <si>
    <t>( рублей)</t>
  </si>
  <si>
    <t>2025 год</t>
  </si>
  <si>
    <t>2026 год</t>
  </si>
  <si>
    <t>10=(6/5*100)-100</t>
  </si>
  <si>
    <t>10=(6/4*100)-100</t>
  </si>
  <si>
    <t>Распределение расходов  бюджета города на 2025 год и плановый период по разделам и подразделам функциональной классификации расходов бюджета</t>
  </si>
  <si>
    <t>2023 год    факт</t>
  </si>
  <si>
    <t>2024  (оценка)</t>
  </si>
  <si>
    <t>Отклонение 2025 г. от 2024 г. (оценка)</t>
  </si>
  <si>
    <t xml:space="preserve">Отклонение 2025 г. от 2023 г. </t>
  </si>
  <si>
    <t>2027 год</t>
  </si>
  <si>
    <t>Водное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</si>
</sst>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"/>
    <numFmt numFmtId="165" formatCode="\ "/>
    <numFmt numFmtId="166" formatCode="#,##0.0;[Red]\-#,##0.0;0.0"/>
    <numFmt numFmtId="167" formatCode="00"/>
    <numFmt numFmtId="168" formatCode="0000"/>
    <numFmt numFmtId="169" formatCode="#,##0.0"/>
    <numFmt numFmtId="170" formatCode="0.0"/>
    <numFmt numFmtId="171" formatCode="#,##0;[Red]\-#,##0;0"/>
    <numFmt numFmtId="172" formatCode="#,##0;[Red]\-#,##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AE18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Protection="1">
      <protection hidden="1"/>
    </xf>
    <xf numFmtId="168" fontId="3" fillId="0" borderId="4" xfId="1" applyNumberFormat="1" applyFont="1" applyBorder="1" applyProtection="1">
      <protection hidden="1"/>
    </xf>
    <xf numFmtId="167" fontId="3" fillId="0" borderId="4" xfId="1" applyNumberFormat="1" applyFont="1" applyBorder="1" applyProtection="1">
      <protection hidden="1"/>
    </xf>
    <xf numFmtId="0" fontId="3" fillId="0" borderId="0" xfId="1" applyFont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1" fillId="0" borderId="0" xfId="1" applyAlignment="1" applyProtection="1">
      <alignment vertical="center" wrapText="1"/>
      <protection hidden="1"/>
    </xf>
    <xf numFmtId="0" fontId="1" fillId="0" borderId="0" xfId="1" applyAlignment="1">
      <alignment vertical="center"/>
    </xf>
    <xf numFmtId="0" fontId="2" fillId="2" borderId="10" xfId="1" applyFont="1" applyFill="1" applyBorder="1" applyAlignment="1" applyProtection="1">
      <alignment horizontal="center" vertical="center" wrapText="1"/>
      <protection hidden="1"/>
    </xf>
    <xf numFmtId="167" fontId="2" fillId="4" borderId="1" xfId="1" applyNumberFormat="1" applyFont="1" applyFill="1" applyBorder="1" applyAlignment="1" applyProtection="1">
      <alignment horizontal="center" vertical="center"/>
      <protection hidden="1"/>
    </xf>
    <xf numFmtId="167" fontId="2" fillId="4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5" borderId="1" xfId="1" applyNumberFormat="1" applyFont="1" applyFill="1" applyBorder="1" applyAlignment="1" applyProtection="1">
      <alignment horizontal="center" vertical="center"/>
      <protection hidden="1"/>
    </xf>
    <xf numFmtId="167" fontId="2" fillId="5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5" borderId="1" xfId="1" applyNumberFormat="1" applyFont="1" applyFill="1" applyBorder="1" applyAlignment="1" applyProtection="1">
      <alignment horizontal="right" vertical="center"/>
      <protection hidden="1"/>
    </xf>
    <xf numFmtId="167" fontId="2" fillId="6" borderId="1" xfId="1" applyNumberFormat="1" applyFont="1" applyFill="1" applyBorder="1" applyAlignment="1" applyProtection="1">
      <alignment horizontal="center" vertical="center"/>
      <protection hidden="1"/>
    </xf>
    <xf numFmtId="167" fontId="2" fillId="6" borderId="1" xfId="1" applyNumberFormat="1" applyFont="1" applyFill="1" applyBorder="1" applyAlignment="1" applyProtection="1">
      <alignment horizontal="left" vertical="center" wrapText="1"/>
      <protection hidden="1"/>
    </xf>
    <xf numFmtId="169" fontId="4" fillId="6" borderId="1" xfId="1" applyNumberFormat="1" applyFont="1" applyFill="1" applyBorder="1" applyAlignment="1">
      <alignment horizontal="right" vertical="center"/>
    </xf>
    <xf numFmtId="166" fontId="2" fillId="6" borderId="1" xfId="1" applyNumberFormat="1" applyFont="1" applyFill="1" applyBorder="1" applyAlignment="1" applyProtection="1">
      <alignment horizontal="right" vertical="center"/>
      <protection hidden="1"/>
    </xf>
    <xf numFmtId="167" fontId="2" fillId="8" borderId="11" xfId="1" applyNumberFormat="1" applyFont="1" applyFill="1" applyBorder="1" applyAlignment="1" applyProtection="1">
      <alignment horizontal="center" vertical="center" wrapText="1"/>
      <protection hidden="1"/>
    </xf>
    <xf numFmtId="167" fontId="2" fillId="8" borderId="1" xfId="1" applyNumberFormat="1" applyFont="1" applyFill="1" applyBorder="1" applyAlignment="1" applyProtection="1">
      <alignment horizontal="center" vertical="center"/>
      <protection hidden="1"/>
    </xf>
    <xf numFmtId="167" fontId="2" fillId="8" borderId="1" xfId="1" applyNumberFormat="1" applyFont="1" applyFill="1" applyBorder="1" applyAlignment="1" applyProtection="1">
      <alignment horizontal="left" vertical="center" wrapText="1"/>
      <protection hidden="1"/>
    </xf>
    <xf numFmtId="169" fontId="4" fillId="8" borderId="1" xfId="1" applyNumberFormat="1" applyFont="1" applyFill="1" applyBorder="1" applyAlignment="1" applyProtection="1">
      <alignment horizontal="right" vertical="center"/>
      <protection hidden="1"/>
    </xf>
    <xf numFmtId="166" fontId="2" fillId="8" borderId="1" xfId="1" applyNumberFormat="1" applyFont="1" applyFill="1" applyBorder="1" applyAlignment="1" applyProtection="1">
      <alignment horizontal="right" vertical="center"/>
      <protection hidden="1"/>
    </xf>
    <xf numFmtId="167" fontId="2" fillId="9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9" borderId="1" xfId="1" applyNumberFormat="1" applyFont="1" applyFill="1" applyBorder="1" applyAlignment="1" applyProtection="1">
      <alignment horizontal="center" vertical="center"/>
      <protection hidden="1"/>
    </xf>
    <xf numFmtId="167" fontId="2" fillId="9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9" borderId="1" xfId="1" applyNumberFormat="1" applyFont="1" applyFill="1" applyBorder="1" applyAlignment="1" applyProtection="1">
      <alignment horizontal="right" vertical="center"/>
      <protection hidden="1"/>
    </xf>
    <xf numFmtId="166" fontId="2" fillId="10" borderId="1" xfId="1" applyNumberFormat="1" applyFont="1" applyFill="1" applyBorder="1" applyAlignment="1" applyProtection="1">
      <alignment horizontal="right" vertical="center"/>
      <protection hidden="1"/>
    </xf>
    <xf numFmtId="167" fontId="2" fillId="8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6" borderId="5" xfId="1" applyNumberFormat="1" applyFont="1" applyFill="1" applyBorder="1" applyAlignment="1" applyProtection="1">
      <alignment horizontal="center" vertical="center" wrapText="1"/>
      <protection hidden="1"/>
    </xf>
    <xf numFmtId="169" fontId="2" fillId="6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5" borderId="5" xfId="1" applyNumberFormat="1" applyFont="1" applyFill="1" applyBorder="1" applyAlignment="1" applyProtection="1">
      <alignment horizontal="center" vertical="center" wrapText="1"/>
      <protection hidden="1"/>
    </xf>
    <xf numFmtId="167" fontId="3" fillId="11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1" borderId="1" xfId="1" applyNumberFormat="1" applyFont="1" applyFill="1" applyBorder="1" applyAlignment="1" applyProtection="1">
      <alignment horizontal="center" vertical="center"/>
      <protection hidden="1"/>
    </xf>
    <xf numFmtId="167" fontId="3" fillId="11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1" borderId="1" xfId="1" applyNumberFormat="1" applyFont="1" applyFill="1" applyBorder="1" applyAlignment="1" applyProtection="1">
      <alignment horizontal="right" vertical="center"/>
      <protection hidden="1"/>
    </xf>
    <xf numFmtId="169" fontId="5" fillId="11" borderId="1" xfId="1" applyNumberFormat="1" applyFont="1" applyFill="1" applyBorder="1" applyAlignment="1">
      <alignment horizontal="right" vertical="center"/>
    </xf>
    <xf numFmtId="166" fontId="3" fillId="11" borderId="1" xfId="1" applyNumberFormat="1" applyFont="1" applyFill="1" applyBorder="1" applyAlignment="1" applyProtection="1">
      <alignment horizontal="right" vertical="center"/>
      <protection hidden="1"/>
    </xf>
    <xf numFmtId="166" fontId="5" fillId="11" borderId="1" xfId="1" applyNumberFormat="1" applyFont="1" applyFill="1" applyBorder="1" applyAlignment="1" applyProtection="1">
      <alignment horizontal="right" vertical="center"/>
      <protection hidden="1"/>
    </xf>
    <xf numFmtId="167" fontId="3" fillId="7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7" borderId="1" xfId="1" applyNumberFormat="1" applyFont="1" applyFill="1" applyBorder="1" applyAlignment="1" applyProtection="1">
      <alignment horizontal="center" vertical="center"/>
      <protection hidden="1"/>
    </xf>
    <xf numFmtId="167" fontId="3" fillId="7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7" borderId="1" xfId="1" applyNumberFormat="1" applyFont="1" applyFill="1" applyBorder="1" applyAlignment="1">
      <alignment horizontal="right" vertical="center"/>
    </xf>
    <xf numFmtId="166" fontId="3" fillId="7" borderId="1" xfId="1" applyNumberFormat="1" applyFont="1" applyFill="1" applyBorder="1" applyAlignment="1" applyProtection="1">
      <alignment horizontal="right" vertical="center"/>
      <protection hidden="1"/>
    </xf>
    <xf numFmtId="166" fontId="5" fillId="7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3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3" borderId="1" xfId="1" applyNumberFormat="1" applyFont="1" applyFill="1" applyBorder="1" applyAlignment="1" applyProtection="1">
      <alignment horizontal="center" vertical="center"/>
      <protection hidden="1"/>
    </xf>
    <xf numFmtId="167" fontId="2" fillId="13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13" borderId="1" xfId="1" applyNumberFormat="1" applyFont="1" applyFill="1" applyBorder="1" applyAlignment="1" applyProtection="1">
      <alignment horizontal="right" vertical="center"/>
      <protection hidden="1"/>
    </xf>
    <xf numFmtId="169" fontId="7" fillId="5" borderId="1" xfId="0" applyNumberFormat="1" applyFont="1" applyFill="1" applyBorder="1" applyAlignment="1">
      <alignment horizontal="right" vertical="center"/>
    </xf>
    <xf numFmtId="167" fontId="3" fillId="12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2" borderId="1" xfId="1" applyNumberFormat="1" applyFont="1" applyFill="1" applyBorder="1" applyAlignment="1" applyProtection="1">
      <alignment horizontal="center" vertical="center"/>
      <protection hidden="1"/>
    </xf>
    <xf numFmtId="167" fontId="3" fillId="12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2" borderId="1" xfId="1" applyNumberFormat="1" applyFont="1" applyFill="1" applyBorder="1" applyAlignment="1">
      <alignment horizontal="right" vertical="center"/>
    </xf>
    <xf numFmtId="166" fontId="5" fillId="12" borderId="1" xfId="1" applyNumberFormat="1" applyFont="1" applyFill="1" applyBorder="1" applyAlignment="1" applyProtection="1">
      <alignment horizontal="right" vertical="center"/>
      <protection hidden="1"/>
    </xf>
    <xf numFmtId="167" fontId="3" fillId="14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4" borderId="1" xfId="1" applyNumberFormat="1" applyFont="1" applyFill="1" applyBorder="1" applyAlignment="1" applyProtection="1">
      <alignment horizontal="center" vertical="center"/>
      <protection hidden="1"/>
    </xf>
    <xf numFmtId="167" fontId="3" fillId="14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4" borderId="1" xfId="1" applyNumberFormat="1" applyFont="1" applyFill="1" applyBorder="1" applyAlignment="1">
      <alignment horizontal="right" vertical="center"/>
    </xf>
    <xf numFmtId="166" fontId="5" fillId="14" borderId="1" xfId="1" applyNumberFormat="1" applyFont="1" applyFill="1" applyBorder="1" applyAlignment="1" applyProtection="1">
      <alignment horizontal="right" vertical="center"/>
      <protection hidden="1"/>
    </xf>
    <xf numFmtId="167" fontId="3" fillId="15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5" borderId="1" xfId="1" applyNumberFormat="1" applyFont="1" applyFill="1" applyBorder="1" applyAlignment="1" applyProtection="1">
      <alignment horizontal="center" vertical="center"/>
      <protection hidden="1"/>
    </xf>
    <xf numFmtId="167" fontId="3" fillId="15" borderId="1" xfId="1" applyNumberFormat="1" applyFont="1" applyFill="1" applyBorder="1" applyAlignment="1" applyProtection="1">
      <alignment horizontal="left" vertical="center" wrapText="1"/>
      <protection hidden="1"/>
    </xf>
    <xf numFmtId="169" fontId="6" fillId="15" borderId="1" xfId="0" applyNumberFormat="1" applyFont="1" applyFill="1" applyBorder="1" applyAlignment="1">
      <alignment horizontal="right" vertical="center"/>
    </xf>
    <xf numFmtId="169" fontId="5" fillId="15" borderId="1" xfId="1" applyNumberFormat="1" applyFont="1" applyFill="1" applyBorder="1" applyAlignment="1">
      <alignment horizontal="right" vertical="center"/>
    </xf>
    <xf numFmtId="166" fontId="5" fillId="15" borderId="1" xfId="1" applyNumberFormat="1" applyFont="1" applyFill="1" applyBorder="1" applyAlignment="1" applyProtection="1">
      <alignment horizontal="right" vertical="center"/>
      <protection hidden="1"/>
    </xf>
    <xf numFmtId="167" fontId="2" fillId="16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6" borderId="1" xfId="1" applyNumberFormat="1" applyFont="1" applyFill="1" applyBorder="1" applyAlignment="1" applyProtection="1">
      <alignment horizontal="center" vertical="center"/>
      <protection hidden="1"/>
    </xf>
    <xf numFmtId="167" fontId="2" fillId="16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16" borderId="1" xfId="1" applyNumberFormat="1" applyFont="1" applyFill="1" applyBorder="1" applyAlignment="1" applyProtection="1">
      <alignment horizontal="right" vertical="center"/>
      <protection hidden="1"/>
    </xf>
    <xf numFmtId="167" fontId="3" fillId="17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7" borderId="1" xfId="1" applyNumberFormat="1" applyFont="1" applyFill="1" applyBorder="1" applyAlignment="1" applyProtection="1">
      <alignment horizontal="center" vertical="center"/>
      <protection hidden="1"/>
    </xf>
    <xf numFmtId="167" fontId="3" fillId="17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7" borderId="1" xfId="1" applyNumberFormat="1" applyFont="1" applyFill="1" applyBorder="1" applyAlignment="1">
      <alignment horizontal="right" vertical="center"/>
    </xf>
    <xf numFmtId="166" fontId="5" fillId="17" borderId="1" xfId="1" applyNumberFormat="1" applyFont="1" applyFill="1" applyBorder="1" applyAlignment="1" applyProtection="1">
      <alignment horizontal="right" vertical="center"/>
      <protection hidden="1"/>
    </xf>
    <xf numFmtId="167" fontId="3" fillId="3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3" borderId="1" xfId="1" applyNumberFormat="1" applyFont="1" applyFill="1" applyBorder="1" applyAlignment="1" applyProtection="1">
      <alignment horizontal="center" vertical="center"/>
      <protection hidden="1"/>
    </xf>
    <xf numFmtId="167" fontId="3" fillId="3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3" borderId="1" xfId="1" applyNumberFormat="1" applyFont="1" applyFill="1" applyBorder="1" applyAlignment="1">
      <alignment horizontal="right" vertical="center"/>
    </xf>
    <xf numFmtId="166" fontId="5" fillId="3" borderId="1" xfId="1" applyNumberFormat="1" applyFont="1" applyFill="1" applyBorder="1" applyAlignment="1" applyProtection="1">
      <alignment horizontal="right" vertical="center"/>
      <protection hidden="1"/>
    </xf>
    <xf numFmtId="169" fontId="7" fillId="6" borderId="1" xfId="0" applyNumberFormat="1" applyFont="1" applyFill="1" applyBorder="1" applyAlignment="1">
      <alignment horizontal="right" vertical="center"/>
    </xf>
    <xf numFmtId="167" fontId="3" fillId="7" borderId="4" xfId="1" applyNumberFormat="1" applyFont="1" applyFill="1" applyBorder="1" applyProtection="1">
      <protection hidden="1"/>
    </xf>
    <xf numFmtId="168" fontId="3" fillId="7" borderId="4" xfId="1" applyNumberFormat="1" applyFont="1" applyFill="1" applyBorder="1" applyProtection="1">
      <protection hidden="1"/>
    </xf>
    <xf numFmtId="169" fontId="6" fillId="7" borderId="1" xfId="0" applyNumberFormat="1" applyFont="1" applyFill="1" applyBorder="1" applyAlignment="1">
      <alignment horizontal="right" vertical="center"/>
    </xf>
    <xf numFmtId="0" fontId="1" fillId="10" borderId="1" xfId="1" applyFill="1" applyBorder="1" applyProtection="1">
      <protection hidden="1"/>
    </xf>
    <xf numFmtId="0" fontId="2" fillId="10" borderId="2" xfId="1" applyFont="1" applyFill="1" applyBorder="1" applyProtection="1">
      <protection hidden="1"/>
    </xf>
    <xf numFmtId="164" fontId="2" fillId="10" borderId="1" xfId="1" applyNumberFormat="1" applyFont="1" applyFill="1" applyBorder="1" applyAlignment="1" applyProtection="1">
      <alignment horizontal="center" vertical="center"/>
      <protection hidden="1"/>
    </xf>
    <xf numFmtId="169" fontId="7" fillId="16" borderId="1" xfId="0" applyNumberFormat="1" applyFont="1" applyFill="1" applyBorder="1" applyAlignment="1">
      <alignment horizontal="right" vertical="center"/>
    </xf>
    <xf numFmtId="169" fontId="6" fillId="17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horizontal="right" vertical="center"/>
    </xf>
    <xf numFmtId="169" fontId="6" fillId="12" borderId="1" xfId="0" applyNumberFormat="1" applyFont="1" applyFill="1" applyBorder="1" applyAlignment="1">
      <alignment horizontal="right" vertical="center"/>
    </xf>
    <xf numFmtId="169" fontId="7" fillId="13" borderId="1" xfId="0" applyNumberFormat="1" applyFont="1" applyFill="1" applyBorder="1" applyAlignment="1">
      <alignment horizontal="right" vertical="center"/>
    </xf>
    <xf numFmtId="169" fontId="6" fillId="14" borderId="1" xfId="0" applyNumberFormat="1" applyFont="1" applyFill="1" applyBorder="1" applyAlignment="1">
      <alignment horizontal="right" vertical="center"/>
    </xf>
    <xf numFmtId="169" fontId="7" fillId="9" borderId="1" xfId="0" applyNumberFormat="1" applyFont="1" applyFill="1" applyBorder="1" applyAlignment="1">
      <alignment horizontal="right" vertical="center"/>
    </xf>
    <xf numFmtId="169" fontId="6" fillId="3" borderId="1" xfId="0" applyNumberFormat="1" applyFont="1" applyFill="1" applyBorder="1" applyAlignment="1">
      <alignment horizontal="right" vertical="center"/>
    </xf>
    <xf numFmtId="169" fontId="7" fillId="8" borderId="1" xfId="0" applyNumberFormat="1" applyFont="1" applyFill="1" applyBorder="1" applyAlignment="1">
      <alignment horizontal="right" vertical="center"/>
    </xf>
    <xf numFmtId="169" fontId="6" fillId="11" borderId="1" xfId="0" applyNumberFormat="1" applyFont="1" applyFill="1" applyBorder="1" applyAlignment="1">
      <alignment horizontal="right" vertical="center"/>
    </xf>
    <xf numFmtId="169" fontId="7" fillId="10" borderId="1" xfId="0" applyNumberFormat="1" applyFont="1" applyFill="1" applyBorder="1" applyAlignment="1">
      <alignment vertical="center"/>
    </xf>
    <xf numFmtId="165" fontId="4" fillId="18" borderId="1" xfId="1" applyNumberFormat="1" applyFont="1" applyFill="1" applyBorder="1" applyProtection="1">
      <protection hidden="1"/>
    </xf>
    <xf numFmtId="169" fontId="8" fillId="18" borderId="3" xfId="1" applyNumberFormat="1" applyFont="1" applyFill="1" applyBorder="1" applyAlignment="1" applyProtection="1">
      <alignment vertical="center"/>
      <protection hidden="1"/>
    </xf>
    <xf numFmtId="166" fontId="4" fillId="18" borderId="1" xfId="1" applyNumberFormat="1" applyFont="1" applyFill="1" applyBorder="1" applyAlignment="1" applyProtection="1">
      <alignment horizontal="right" vertical="center"/>
      <protection hidden="1"/>
    </xf>
    <xf numFmtId="169" fontId="5" fillId="11" borderId="1" xfId="1" applyNumberFormat="1" applyFont="1" applyFill="1" applyBorder="1" applyAlignment="1">
      <alignment horizontal="center" vertical="center"/>
    </xf>
    <xf numFmtId="170" fontId="4" fillId="18" borderId="3" xfId="1" applyNumberFormat="1" applyFont="1" applyFill="1" applyBorder="1" applyAlignment="1" applyProtection="1">
      <alignment horizontal="center" vertical="center"/>
      <protection hidden="1"/>
    </xf>
    <xf numFmtId="169" fontId="3" fillId="3" borderId="1" xfId="1" applyNumberFormat="1" applyFont="1" applyFill="1" applyBorder="1" applyAlignment="1" applyProtection="1">
      <alignment horizontal="right" vertical="center" wrapText="1"/>
      <protection hidden="1"/>
    </xf>
    <xf numFmtId="169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18" borderId="1" xfId="1" applyFont="1" applyFill="1" applyBorder="1" applyAlignment="1" applyProtection="1">
      <alignment horizontal="center" vertical="center"/>
      <protection hidden="1"/>
    </xf>
    <xf numFmtId="0" fontId="9" fillId="18" borderId="1" xfId="1" applyFont="1" applyFill="1" applyBorder="1" applyAlignment="1" applyProtection="1">
      <alignment horizontal="center" vertical="center" wrapText="1"/>
      <protection hidden="1"/>
    </xf>
    <xf numFmtId="0" fontId="9" fillId="18" borderId="1" xfId="1" applyFont="1" applyFill="1" applyBorder="1" applyAlignment="1">
      <alignment horizontal="center" vertical="center"/>
    </xf>
    <xf numFmtId="0" fontId="9" fillId="18" borderId="1" xfId="1" applyFont="1" applyFill="1" applyBorder="1" applyAlignment="1">
      <alignment horizontal="center" vertical="center" wrapText="1"/>
    </xf>
    <xf numFmtId="4" fontId="4" fillId="8" borderId="1" xfId="1" applyNumberFormat="1" applyFont="1" applyFill="1" applyBorder="1" applyAlignment="1" applyProtection="1">
      <alignment horizontal="right" vertical="center"/>
      <protection hidden="1"/>
    </xf>
    <xf numFmtId="4" fontId="5" fillId="11" borderId="1" xfId="1" applyNumberFormat="1" applyFont="1" applyFill="1" applyBorder="1" applyAlignment="1" applyProtection="1">
      <alignment horizontal="right" vertical="center"/>
      <protection hidden="1"/>
    </xf>
    <xf numFmtId="171" fontId="5" fillId="15" borderId="1" xfId="1" applyNumberFormat="1" applyFont="1" applyFill="1" applyBorder="1" applyAlignment="1" applyProtection="1">
      <alignment horizontal="right" vertical="center"/>
      <protection hidden="1"/>
    </xf>
    <xf numFmtId="171" fontId="2" fillId="16" borderId="1" xfId="1" applyNumberFormat="1" applyFont="1" applyFill="1" applyBorder="1" applyAlignment="1" applyProtection="1">
      <alignment horizontal="right" vertical="center"/>
      <protection hidden="1"/>
    </xf>
    <xf numFmtId="171" fontId="5" fillId="17" borderId="1" xfId="1" applyNumberFormat="1" applyFont="1" applyFill="1" applyBorder="1" applyAlignment="1" applyProtection="1">
      <alignment horizontal="right" vertical="center"/>
      <protection hidden="1"/>
    </xf>
    <xf numFmtId="172" fontId="2" fillId="10" borderId="1" xfId="1" applyNumberFormat="1" applyFont="1" applyFill="1" applyBorder="1" applyAlignment="1" applyProtection="1">
      <alignment horizontal="center" vertical="center"/>
      <protection hidden="1"/>
    </xf>
    <xf numFmtId="172" fontId="1" fillId="0" borderId="0" xfId="1" applyNumberFormat="1" applyAlignment="1" applyProtection="1">
      <alignment vertical="center" wrapText="1"/>
      <protection hidden="1"/>
    </xf>
    <xf numFmtId="171" fontId="2" fillId="1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2" xfId="1" applyFont="1" applyBorder="1" applyAlignment="1" applyProtection="1">
      <alignment horizontal="right"/>
      <protection hidden="1"/>
    </xf>
    <xf numFmtId="0" fontId="0" fillId="0" borderId="12" xfId="0" applyBorder="1" applyAlignment="1"/>
    <xf numFmtId="0" fontId="2" fillId="2" borderId="10" xfId="1" applyFont="1" applyFill="1" applyBorder="1" applyAlignment="1" applyProtection="1">
      <alignment horizontal="center" vertical="center" wrapText="1"/>
      <protection hidden="1"/>
    </xf>
    <xf numFmtId="0" fontId="2" fillId="2" borderId="3" xfId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Protection="1">
      <protection hidden="1"/>
    </xf>
    <xf numFmtId="167" fontId="2" fillId="0" borderId="5" xfId="1" applyNumberFormat="1" applyFont="1" applyBorder="1" applyProtection="1">
      <protection hidden="1"/>
    </xf>
    <xf numFmtId="167" fontId="2" fillId="0" borderId="7" xfId="1" applyNumberFormat="1" applyFont="1" applyBorder="1" applyProtection="1">
      <protection hidden="1"/>
    </xf>
    <xf numFmtId="167" fontId="2" fillId="0" borderId="8" xfId="1" applyNumberFormat="1" applyFont="1" applyBorder="1" applyProtection="1">
      <protection hidden="1"/>
    </xf>
    <xf numFmtId="0" fontId="2" fillId="2" borderId="2" xfId="1" applyFont="1" applyFill="1" applyBorder="1" applyAlignment="1" applyProtection="1">
      <alignment horizontal="center" vertical="center" wrapText="1"/>
      <protection hidden="1"/>
    </xf>
    <xf numFmtId="0" fontId="2" fillId="2" borderId="9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57"/>
  <sheetViews>
    <sheetView showGridLines="0" tabSelected="1" topLeftCell="C1" zoomScaleNormal="100" workbookViewId="0">
      <selection activeCell="H8" sqref="H8"/>
    </sheetView>
  </sheetViews>
  <sheetFormatPr defaultRowHeight="12.75" x14ac:dyDescent="0.2"/>
  <cols>
    <col min="1" max="2" width="8.42578125" style="1" hidden="1" customWidth="1"/>
    <col min="3" max="3" width="5.28515625" style="1" customWidth="1"/>
    <col min="4" max="4" width="6.28515625" style="1" customWidth="1"/>
    <col min="5" max="5" width="50" style="1" customWidth="1"/>
    <col min="6" max="6" width="16" style="10" bestFit="1" customWidth="1"/>
    <col min="7" max="7" width="16.140625" style="10" customWidth="1"/>
    <col min="8" max="8" width="16.140625" style="1" customWidth="1"/>
    <col min="9" max="9" width="15.85546875" style="1" customWidth="1"/>
    <col min="10" max="10" width="14.42578125" style="1" customWidth="1"/>
    <col min="11" max="11" width="16" style="1" customWidth="1"/>
    <col min="12" max="12" width="16.140625" style="1" customWidth="1"/>
    <col min="13" max="13" width="19.28515625" style="1" customWidth="1"/>
    <col min="14" max="14" width="17" style="1" customWidth="1"/>
    <col min="15" max="16384" width="9.140625" style="1"/>
  </cols>
  <sheetData>
    <row r="1" spans="1:14" ht="38.25" customHeight="1" x14ac:dyDescent="0.25">
      <c r="A1" s="4"/>
      <c r="B1" s="4"/>
      <c r="C1" s="126" t="s">
        <v>62</v>
      </c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15.75" hidden="1" customHeight="1" x14ac:dyDescent="0.25">
      <c r="A2" s="4"/>
      <c r="B2" s="4"/>
      <c r="C2" s="4"/>
      <c r="D2" s="4"/>
      <c r="E2" s="2"/>
      <c r="F2" s="8"/>
      <c r="G2" s="8"/>
      <c r="H2" s="4"/>
      <c r="I2" s="4"/>
      <c r="J2" s="4"/>
      <c r="K2" s="4"/>
      <c r="L2" s="4"/>
      <c r="M2" s="4"/>
    </row>
    <row r="3" spans="1:14" ht="15.75" customHeight="1" x14ac:dyDescent="0.25">
      <c r="A3" s="4"/>
      <c r="B3" s="4"/>
      <c r="C3" s="4"/>
      <c r="D3" s="4"/>
      <c r="E3" s="4"/>
      <c r="F3" s="7"/>
      <c r="G3" s="7"/>
      <c r="H3" s="4"/>
      <c r="I3" s="4"/>
      <c r="J3" s="4"/>
      <c r="K3" s="4"/>
      <c r="L3" s="122" t="s">
        <v>57</v>
      </c>
      <c r="M3" s="123"/>
      <c r="N3" s="123"/>
    </row>
    <row r="4" spans="1:14" ht="38.25" customHeight="1" x14ac:dyDescent="0.25">
      <c r="A4" s="4"/>
      <c r="B4" s="4"/>
      <c r="C4" s="124" t="s">
        <v>44</v>
      </c>
      <c r="D4" s="124" t="s">
        <v>43</v>
      </c>
      <c r="E4" s="124" t="s">
        <v>42</v>
      </c>
      <c r="F4" s="124" t="s">
        <v>63</v>
      </c>
      <c r="G4" s="124" t="s">
        <v>64</v>
      </c>
      <c r="H4" s="124" t="s">
        <v>58</v>
      </c>
      <c r="I4" s="131" t="s">
        <v>65</v>
      </c>
      <c r="J4" s="132"/>
      <c r="K4" s="131" t="s">
        <v>66</v>
      </c>
      <c r="L4" s="132"/>
      <c r="M4" s="124" t="s">
        <v>59</v>
      </c>
      <c r="N4" s="124" t="s">
        <v>67</v>
      </c>
    </row>
    <row r="5" spans="1:14" ht="15.75" x14ac:dyDescent="0.25">
      <c r="A5" s="4"/>
      <c r="B5" s="4"/>
      <c r="C5" s="125"/>
      <c r="D5" s="125"/>
      <c r="E5" s="125"/>
      <c r="F5" s="125"/>
      <c r="G5" s="125"/>
      <c r="H5" s="125"/>
      <c r="I5" s="11" t="s">
        <v>45</v>
      </c>
      <c r="J5" s="11" t="s">
        <v>46</v>
      </c>
      <c r="K5" s="11" t="s">
        <v>45</v>
      </c>
      <c r="L5" s="11" t="s">
        <v>46</v>
      </c>
      <c r="M5" s="125"/>
      <c r="N5" s="125"/>
    </row>
    <row r="6" spans="1:14" ht="21" customHeight="1" thickBot="1" x14ac:dyDescent="0.3">
      <c r="A6" s="4"/>
      <c r="B6" s="4"/>
      <c r="C6" s="110">
        <v>1</v>
      </c>
      <c r="D6" s="110">
        <v>2</v>
      </c>
      <c r="E6" s="110">
        <v>3</v>
      </c>
      <c r="F6" s="111">
        <v>4</v>
      </c>
      <c r="G6" s="111">
        <v>5</v>
      </c>
      <c r="H6" s="111">
        <v>6</v>
      </c>
      <c r="I6" s="112" t="s">
        <v>47</v>
      </c>
      <c r="J6" s="113" t="s">
        <v>60</v>
      </c>
      <c r="K6" s="112" t="s">
        <v>48</v>
      </c>
      <c r="L6" s="113" t="s">
        <v>61</v>
      </c>
      <c r="M6" s="111">
        <v>11</v>
      </c>
      <c r="N6" s="111">
        <v>12</v>
      </c>
    </row>
    <row r="7" spans="1:14" ht="15.75" customHeight="1" x14ac:dyDescent="0.25">
      <c r="A7" s="129">
        <v>100</v>
      </c>
      <c r="B7" s="130"/>
      <c r="C7" s="22">
        <v>1</v>
      </c>
      <c r="D7" s="23" t="s">
        <v>50</v>
      </c>
      <c r="E7" s="24" t="s">
        <v>41</v>
      </c>
      <c r="F7" s="25">
        <f>F8+F9+F10+F11+F12+F13+F14+F15</f>
        <v>334199354.86000001</v>
      </c>
      <c r="G7" s="25">
        <f t="shared" ref="G7:H7" si="0">G8+G9+G10+G11+G12+G13+G14+G15</f>
        <v>415762984.97999996</v>
      </c>
      <c r="H7" s="25">
        <f t="shared" si="0"/>
        <v>481923490.64000005</v>
      </c>
      <c r="I7" s="26">
        <f>H7-G7</f>
        <v>66160505.660000086</v>
      </c>
      <c r="J7" s="26">
        <f>(H7/G7*100)-100</f>
        <v>15.91303412043348</v>
      </c>
      <c r="K7" s="26">
        <f>H7-F7</f>
        <v>147724135.78000003</v>
      </c>
      <c r="L7" s="26">
        <f>H7/F7*100-100</f>
        <v>44.202400044094446</v>
      </c>
      <c r="M7" s="114">
        <f>M8+M9+M10+M11+M12+M13+M14+M15</f>
        <v>392026458.96000004</v>
      </c>
      <c r="N7" s="114">
        <f>N8+N9+N10+N11+N12+N13+N14+N15</f>
        <v>406659718.65999997</v>
      </c>
    </row>
    <row r="8" spans="1:14" ht="47.25" customHeight="1" x14ac:dyDescent="0.25">
      <c r="A8" s="6"/>
      <c r="B8" s="5">
        <v>102</v>
      </c>
      <c r="C8" s="36">
        <v>1</v>
      </c>
      <c r="D8" s="37">
        <v>2</v>
      </c>
      <c r="E8" s="38" t="s">
        <v>56</v>
      </c>
      <c r="F8" s="39">
        <v>2513543.25</v>
      </c>
      <c r="G8" s="40">
        <v>2769002.11</v>
      </c>
      <c r="H8" s="41">
        <v>2842587.48</v>
      </c>
      <c r="I8" s="42">
        <f t="shared" ref="I8:I55" si="1">H8-G8</f>
        <v>73585.370000000112</v>
      </c>
      <c r="J8" s="42">
        <f t="shared" ref="J8:J55" si="2">(H8/G8*100)-100</f>
        <v>2.6574689031204883</v>
      </c>
      <c r="K8" s="42">
        <f t="shared" ref="K8:K55" si="3">H8-F8</f>
        <v>329044.23</v>
      </c>
      <c r="L8" s="42">
        <f t="shared" ref="L8:L55" si="4">H8/F8*100-100</f>
        <v>13.090852126773626</v>
      </c>
      <c r="M8" s="115">
        <v>2964818.74</v>
      </c>
      <c r="N8" s="115">
        <v>3083411.49</v>
      </c>
    </row>
    <row r="9" spans="1:14" ht="63" customHeight="1" x14ac:dyDescent="0.25">
      <c r="A9" s="6"/>
      <c r="B9" s="5">
        <v>103</v>
      </c>
      <c r="C9" s="36">
        <v>1</v>
      </c>
      <c r="D9" s="37">
        <v>3</v>
      </c>
      <c r="E9" s="38" t="s">
        <v>40</v>
      </c>
      <c r="F9" s="39">
        <v>19847361.420000002</v>
      </c>
      <c r="G9" s="40">
        <v>22287039.210000001</v>
      </c>
      <c r="H9" s="41">
        <v>24590677.91</v>
      </c>
      <c r="I9" s="42">
        <f t="shared" si="1"/>
        <v>2303638.6999999993</v>
      </c>
      <c r="J9" s="42">
        <f t="shared" si="2"/>
        <v>10.336225813998553</v>
      </c>
      <c r="K9" s="42">
        <f t="shared" si="3"/>
        <v>4743316.4899999984</v>
      </c>
      <c r="L9" s="42">
        <f t="shared" si="4"/>
        <v>23.898977751371035</v>
      </c>
      <c r="M9" s="115">
        <v>16662846.210000001</v>
      </c>
      <c r="N9" s="115">
        <v>17329360.059999999</v>
      </c>
    </row>
    <row r="10" spans="1:14" ht="63" customHeight="1" x14ac:dyDescent="0.25">
      <c r="A10" s="6"/>
      <c r="B10" s="5">
        <v>104</v>
      </c>
      <c r="C10" s="36">
        <v>1</v>
      </c>
      <c r="D10" s="37">
        <v>4</v>
      </c>
      <c r="E10" s="38" t="s">
        <v>39</v>
      </c>
      <c r="F10" s="39">
        <v>167907499.11000001</v>
      </c>
      <c r="G10" s="40">
        <v>194447671.15000001</v>
      </c>
      <c r="H10" s="41">
        <v>226248615.52000001</v>
      </c>
      <c r="I10" s="42">
        <f t="shared" si="1"/>
        <v>31800944.370000005</v>
      </c>
      <c r="J10" s="42">
        <f t="shared" si="2"/>
        <v>16.354499995769174</v>
      </c>
      <c r="K10" s="42">
        <f t="shared" si="3"/>
        <v>58341116.409999996</v>
      </c>
      <c r="L10" s="42">
        <f t="shared" si="4"/>
        <v>34.745986164548498</v>
      </c>
      <c r="M10" s="115">
        <v>218549962.03</v>
      </c>
      <c r="N10" s="115">
        <v>227291960.5</v>
      </c>
    </row>
    <row r="11" spans="1:14" ht="15.75" customHeight="1" x14ac:dyDescent="0.25">
      <c r="A11" s="6"/>
      <c r="B11" s="5">
        <v>105</v>
      </c>
      <c r="C11" s="36">
        <v>1</v>
      </c>
      <c r="D11" s="37">
        <v>5</v>
      </c>
      <c r="E11" s="38" t="s">
        <v>38</v>
      </c>
      <c r="F11" s="106">
        <v>58000</v>
      </c>
      <c r="G11" s="40">
        <v>60288230.280000001</v>
      </c>
      <c r="H11" s="41">
        <v>16700</v>
      </c>
      <c r="I11" s="42">
        <f t="shared" si="1"/>
        <v>-60271530.280000001</v>
      </c>
      <c r="J11" s="42">
        <f t="shared" si="2"/>
        <v>-99.972299734255856</v>
      </c>
      <c r="K11" s="42">
        <f t="shared" si="3"/>
        <v>-41300</v>
      </c>
      <c r="L11" s="42">
        <f t="shared" si="4"/>
        <v>-71.206896551724128</v>
      </c>
      <c r="M11" s="115">
        <v>535800</v>
      </c>
      <c r="N11" s="115">
        <v>22800</v>
      </c>
    </row>
    <row r="12" spans="1:14" ht="47.25" customHeight="1" x14ac:dyDescent="0.25">
      <c r="A12" s="6"/>
      <c r="B12" s="5">
        <v>106</v>
      </c>
      <c r="C12" s="36">
        <v>1</v>
      </c>
      <c r="D12" s="37">
        <v>6</v>
      </c>
      <c r="E12" s="38" t="s">
        <v>37</v>
      </c>
      <c r="F12" s="39">
        <v>52564227.339999996</v>
      </c>
      <c r="G12" s="40">
        <v>25869071.149999999</v>
      </c>
      <c r="H12" s="41">
        <v>72566500.900000006</v>
      </c>
      <c r="I12" s="42">
        <f t="shared" si="1"/>
        <v>46697429.750000007</v>
      </c>
      <c r="J12" s="42">
        <f t="shared" si="2"/>
        <v>180.51452052231883</v>
      </c>
      <c r="K12" s="42">
        <f t="shared" si="3"/>
        <v>20002273.56000001</v>
      </c>
      <c r="L12" s="42">
        <f t="shared" si="4"/>
        <v>38.053015467381954</v>
      </c>
      <c r="M12" s="115">
        <v>63416957.890000001</v>
      </c>
      <c r="N12" s="115">
        <v>65953636.200000003</v>
      </c>
    </row>
    <row r="13" spans="1:14" ht="31.5" customHeight="1" x14ac:dyDescent="0.25">
      <c r="A13" s="6"/>
      <c r="B13" s="5">
        <v>107</v>
      </c>
      <c r="C13" s="36">
        <v>1</v>
      </c>
      <c r="D13" s="37">
        <v>7</v>
      </c>
      <c r="E13" s="38" t="s">
        <v>36</v>
      </c>
      <c r="F13" s="39">
        <v>0</v>
      </c>
      <c r="G13" s="40">
        <v>0</v>
      </c>
      <c r="H13" s="41">
        <v>21323580</v>
      </c>
      <c r="I13" s="42">
        <f t="shared" si="1"/>
        <v>21323580</v>
      </c>
      <c r="J13" s="42" t="e">
        <f t="shared" si="2"/>
        <v>#DIV/0!</v>
      </c>
      <c r="K13" s="42">
        <f t="shared" si="3"/>
        <v>21323580</v>
      </c>
      <c r="L13" s="42" t="e">
        <f t="shared" si="4"/>
        <v>#DIV/0!</v>
      </c>
      <c r="M13" s="115">
        <v>0</v>
      </c>
      <c r="N13" s="115">
        <v>0</v>
      </c>
    </row>
    <row r="14" spans="1:14" ht="15.75" customHeight="1" x14ac:dyDescent="0.25">
      <c r="A14" s="6"/>
      <c r="B14" s="5">
        <v>111</v>
      </c>
      <c r="C14" s="36">
        <v>1</v>
      </c>
      <c r="D14" s="37">
        <v>11</v>
      </c>
      <c r="E14" s="38" t="s">
        <v>35</v>
      </c>
      <c r="F14" s="39">
        <v>0</v>
      </c>
      <c r="G14" s="40">
        <v>0</v>
      </c>
      <c r="H14" s="41">
        <v>6000000</v>
      </c>
      <c r="I14" s="42">
        <f t="shared" si="1"/>
        <v>6000000</v>
      </c>
      <c r="J14" s="42" t="e">
        <f t="shared" si="2"/>
        <v>#DIV/0!</v>
      </c>
      <c r="K14" s="42">
        <f t="shared" si="3"/>
        <v>6000000</v>
      </c>
      <c r="L14" s="42" t="s">
        <v>49</v>
      </c>
      <c r="M14" s="115">
        <v>0</v>
      </c>
      <c r="N14" s="115">
        <v>0</v>
      </c>
    </row>
    <row r="15" spans="1:14" ht="15.75" customHeight="1" x14ac:dyDescent="0.25">
      <c r="A15" s="6"/>
      <c r="B15" s="5">
        <v>113</v>
      </c>
      <c r="C15" s="36">
        <v>1</v>
      </c>
      <c r="D15" s="37">
        <v>13</v>
      </c>
      <c r="E15" s="38" t="s">
        <v>34</v>
      </c>
      <c r="F15" s="39">
        <v>91308723.739999995</v>
      </c>
      <c r="G15" s="40">
        <v>110101971.08</v>
      </c>
      <c r="H15" s="41">
        <v>128334828.83</v>
      </c>
      <c r="I15" s="42">
        <f t="shared" si="1"/>
        <v>18232857.75</v>
      </c>
      <c r="J15" s="42">
        <f t="shared" si="2"/>
        <v>16.559973968814816</v>
      </c>
      <c r="K15" s="42">
        <f t="shared" si="3"/>
        <v>37026105.090000004</v>
      </c>
      <c r="L15" s="42">
        <f t="shared" si="4"/>
        <v>40.550457364217664</v>
      </c>
      <c r="M15" s="115">
        <v>89896074.090000004</v>
      </c>
      <c r="N15" s="115">
        <v>92978550.409999996</v>
      </c>
    </row>
    <row r="16" spans="1:14" ht="31.5" customHeight="1" x14ac:dyDescent="0.25">
      <c r="A16" s="127">
        <v>300</v>
      </c>
      <c r="B16" s="128"/>
      <c r="C16" s="33">
        <v>3</v>
      </c>
      <c r="D16" s="18" t="s">
        <v>50</v>
      </c>
      <c r="E16" s="19" t="s">
        <v>33</v>
      </c>
      <c r="F16" s="34">
        <f>F17+F19+F18</f>
        <v>61182661.579999998</v>
      </c>
      <c r="G16" s="34">
        <f>G17+G19+G18</f>
        <v>90883489.260000005</v>
      </c>
      <c r="H16" s="34">
        <f>H17+H19+H18</f>
        <v>73372073.439999998</v>
      </c>
      <c r="I16" s="21">
        <f t="shared" si="1"/>
        <v>-17511415.820000008</v>
      </c>
      <c r="J16" s="21">
        <f t="shared" si="2"/>
        <v>-19.267983615707422</v>
      </c>
      <c r="K16" s="21">
        <f t="shared" si="3"/>
        <v>12189411.859999999</v>
      </c>
      <c r="L16" s="21">
        <f t="shared" si="4"/>
        <v>19.922983971629947</v>
      </c>
      <c r="M16" s="34">
        <f>M17+M18+M19</f>
        <v>71248701.020000011</v>
      </c>
      <c r="N16" s="34">
        <f>N17+N18+N19</f>
        <v>73601873.060000002</v>
      </c>
    </row>
    <row r="17" spans="1:14" ht="15.75" customHeight="1" x14ac:dyDescent="0.25">
      <c r="A17" s="6"/>
      <c r="B17" s="5">
        <v>304</v>
      </c>
      <c r="C17" s="80">
        <v>3</v>
      </c>
      <c r="D17" s="81">
        <v>4</v>
      </c>
      <c r="E17" s="82" t="s">
        <v>32</v>
      </c>
      <c r="F17" s="108">
        <v>10799800</v>
      </c>
      <c r="G17" s="83">
        <v>12419400</v>
      </c>
      <c r="H17" s="83">
        <v>12419400</v>
      </c>
      <c r="I17" s="84">
        <f t="shared" si="1"/>
        <v>0</v>
      </c>
      <c r="J17" s="84">
        <f t="shared" si="2"/>
        <v>0</v>
      </c>
      <c r="K17" s="84">
        <f t="shared" si="3"/>
        <v>1619600</v>
      </c>
      <c r="L17" s="84">
        <f t="shared" si="4"/>
        <v>14.996574010629843</v>
      </c>
      <c r="M17" s="109">
        <v>12419400</v>
      </c>
      <c r="N17" s="109">
        <v>12419400</v>
      </c>
    </row>
    <row r="18" spans="1:14" ht="47.25" customHeight="1" x14ac:dyDescent="0.25">
      <c r="A18" s="6"/>
      <c r="B18" s="5">
        <v>314</v>
      </c>
      <c r="C18" s="80">
        <v>3</v>
      </c>
      <c r="D18" s="81">
        <v>10</v>
      </c>
      <c r="E18" s="82" t="s">
        <v>54</v>
      </c>
      <c r="F18" s="108">
        <v>47448552.030000001</v>
      </c>
      <c r="G18" s="83">
        <v>76469218.590000004</v>
      </c>
      <c r="H18" s="83">
        <v>59775414.369999997</v>
      </c>
      <c r="I18" s="84">
        <f>H18-G18</f>
        <v>-16693804.220000006</v>
      </c>
      <c r="J18" s="84">
        <f t="shared" si="2"/>
        <v>-21.83075036964361</v>
      </c>
      <c r="K18" s="84">
        <f t="shared" si="3"/>
        <v>12326862.339999996</v>
      </c>
      <c r="L18" s="84">
        <f t="shared" si="4"/>
        <v>25.979427848938712</v>
      </c>
      <c r="M18" s="109">
        <v>58589411.020000003</v>
      </c>
      <c r="N18" s="109">
        <v>60932987.460000001</v>
      </c>
    </row>
    <row r="19" spans="1:14" ht="15.75" customHeight="1" x14ac:dyDescent="0.25">
      <c r="A19" s="127">
        <v>400</v>
      </c>
      <c r="B19" s="128"/>
      <c r="C19" s="80">
        <v>3</v>
      </c>
      <c r="D19" s="81">
        <v>14</v>
      </c>
      <c r="E19" s="82" t="s">
        <v>31</v>
      </c>
      <c r="F19" s="108">
        <v>2934309.55</v>
      </c>
      <c r="G19" s="83">
        <v>1994870.67</v>
      </c>
      <c r="H19" s="83">
        <v>1177259.07</v>
      </c>
      <c r="I19" s="84">
        <f t="shared" si="1"/>
        <v>-817611.59999999986</v>
      </c>
      <c r="J19" s="84">
        <f t="shared" si="2"/>
        <v>-40.985694576380723</v>
      </c>
      <c r="K19" s="84">
        <f t="shared" si="3"/>
        <v>-1757050.4799999997</v>
      </c>
      <c r="L19" s="84">
        <f t="shared" si="4"/>
        <v>-59.879520209447563</v>
      </c>
      <c r="M19" s="109">
        <v>239890</v>
      </c>
      <c r="N19" s="109">
        <v>249485.6</v>
      </c>
    </row>
    <row r="20" spans="1:14" ht="15.75" customHeight="1" x14ac:dyDescent="0.25">
      <c r="A20" s="6"/>
      <c r="B20" s="5">
        <v>405</v>
      </c>
      <c r="C20" s="35">
        <v>4</v>
      </c>
      <c r="D20" s="15" t="s">
        <v>50</v>
      </c>
      <c r="E20" s="16" t="s">
        <v>30</v>
      </c>
      <c r="F20" s="54">
        <f>F21+F23+F24+F25+F22</f>
        <v>760119516.29999995</v>
      </c>
      <c r="G20" s="54">
        <f t="shared" ref="G20:N20" si="5">G21+G23+G24+G25+G22</f>
        <v>2035005613.8999999</v>
      </c>
      <c r="H20" s="54">
        <f t="shared" si="5"/>
        <v>1283432461.8699999</v>
      </c>
      <c r="I20" s="54">
        <f t="shared" si="5"/>
        <v>-751573152.03000021</v>
      </c>
      <c r="J20" s="54">
        <f t="shared" si="5"/>
        <v>-105.28037588072894</v>
      </c>
      <c r="K20" s="54">
        <f t="shared" si="5"/>
        <v>507562945.56999993</v>
      </c>
      <c r="L20" s="54">
        <f t="shared" si="5"/>
        <v>372.80202403051101</v>
      </c>
      <c r="M20" s="54">
        <f t="shared" si="5"/>
        <v>465781716.39999998</v>
      </c>
      <c r="N20" s="54">
        <f t="shared" si="5"/>
        <v>470347756.54999995</v>
      </c>
    </row>
    <row r="21" spans="1:14" ht="15.75" customHeight="1" x14ac:dyDescent="0.25">
      <c r="A21" s="6"/>
      <c r="B21" s="5">
        <v>408</v>
      </c>
      <c r="C21" s="65">
        <v>4</v>
      </c>
      <c r="D21" s="66">
        <v>5</v>
      </c>
      <c r="E21" s="67" t="s">
        <v>29</v>
      </c>
      <c r="F21" s="68">
        <v>6598523.1400000006</v>
      </c>
      <c r="G21" s="69">
        <v>15936401.98</v>
      </c>
      <c r="H21" s="69">
        <v>17797651.989999998</v>
      </c>
      <c r="I21" s="70">
        <f t="shared" si="1"/>
        <v>1861250.0099999979</v>
      </c>
      <c r="J21" s="70">
        <f t="shared" si="2"/>
        <v>11.67923608061497</v>
      </c>
      <c r="K21" s="70">
        <f t="shared" si="3"/>
        <v>11199128.849999998</v>
      </c>
      <c r="L21" s="70">
        <f t="shared" si="4"/>
        <v>169.72174852447358</v>
      </c>
      <c r="M21" s="68">
        <v>17849493.440000001</v>
      </c>
      <c r="N21" s="68">
        <v>17899791.719999999</v>
      </c>
    </row>
    <row r="22" spans="1:14" ht="15.75" customHeight="1" x14ac:dyDescent="0.25">
      <c r="A22" s="6"/>
      <c r="B22" s="5"/>
      <c r="C22" s="65">
        <v>4</v>
      </c>
      <c r="D22" s="66">
        <v>6</v>
      </c>
      <c r="E22" s="67" t="s">
        <v>68</v>
      </c>
      <c r="F22" s="68"/>
      <c r="G22" s="69">
        <v>313741582.54000002</v>
      </c>
      <c r="H22" s="69">
        <v>15750000</v>
      </c>
      <c r="I22" s="116">
        <f t="shared" si="1"/>
        <v>-297991582.54000002</v>
      </c>
      <c r="J22" s="70">
        <f t="shared" si="2"/>
        <v>-94.979945000439344</v>
      </c>
      <c r="K22" s="70"/>
      <c r="L22" s="70"/>
      <c r="M22" s="68">
        <v>0</v>
      </c>
      <c r="N22" s="68">
        <v>0</v>
      </c>
    </row>
    <row r="23" spans="1:14" ht="15.75" customHeight="1" x14ac:dyDescent="0.25">
      <c r="A23" s="6"/>
      <c r="B23" s="5">
        <v>409</v>
      </c>
      <c r="C23" s="65">
        <v>4</v>
      </c>
      <c r="D23" s="66">
        <v>8</v>
      </c>
      <c r="E23" s="67" t="s">
        <v>28</v>
      </c>
      <c r="F23" s="68">
        <v>147068450.31999999</v>
      </c>
      <c r="G23" s="69">
        <v>233292581.38</v>
      </c>
      <c r="H23" s="69">
        <v>250044507.5</v>
      </c>
      <c r="I23" s="116">
        <f t="shared" si="1"/>
        <v>16751926.120000005</v>
      </c>
      <c r="J23" s="70">
        <f t="shared" si="2"/>
        <v>7.180651018093684</v>
      </c>
      <c r="K23" s="70">
        <f t="shared" si="3"/>
        <v>102976057.18000001</v>
      </c>
      <c r="L23" s="70">
        <f t="shared" si="4"/>
        <v>70.019135277443098</v>
      </c>
      <c r="M23" s="68">
        <v>46307000</v>
      </c>
      <c r="N23" s="68">
        <v>45007400</v>
      </c>
    </row>
    <row r="24" spans="1:14" ht="31.5" customHeight="1" x14ac:dyDescent="0.25">
      <c r="A24" s="6"/>
      <c r="B24" s="5">
        <v>412</v>
      </c>
      <c r="C24" s="65">
        <v>4</v>
      </c>
      <c r="D24" s="66">
        <v>9</v>
      </c>
      <c r="E24" s="67" t="s">
        <v>27</v>
      </c>
      <c r="F24" s="68">
        <v>510793828.27999997</v>
      </c>
      <c r="G24" s="69">
        <v>1321564864.6600001</v>
      </c>
      <c r="H24" s="69">
        <v>838214610.52999997</v>
      </c>
      <c r="I24" s="116">
        <f t="shared" si="1"/>
        <v>-483350254.13000011</v>
      </c>
      <c r="J24" s="70">
        <f t="shared" si="2"/>
        <v>-36.574084788063118</v>
      </c>
      <c r="K24" s="70">
        <f t="shared" si="3"/>
        <v>327420782.25</v>
      </c>
      <c r="L24" s="70">
        <f t="shared" si="4"/>
        <v>64.100379472580272</v>
      </c>
      <c r="M24" s="68">
        <v>279217484.01999998</v>
      </c>
      <c r="N24" s="68">
        <v>280354380.32999998</v>
      </c>
    </row>
    <row r="25" spans="1:14" ht="15.75" customHeight="1" x14ac:dyDescent="0.25">
      <c r="A25" s="127">
        <v>500</v>
      </c>
      <c r="B25" s="128"/>
      <c r="C25" s="65">
        <v>4</v>
      </c>
      <c r="D25" s="66">
        <v>12</v>
      </c>
      <c r="E25" s="67" t="s">
        <v>26</v>
      </c>
      <c r="F25" s="68">
        <v>95658714.560000002</v>
      </c>
      <c r="G25" s="69">
        <v>150470183.34</v>
      </c>
      <c r="H25" s="69">
        <v>161625691.84999999</v>
      </c>
      <c r="I25" s="116">
        <f t="shared" si="1"/>
        <v>11155508.50999999</v>
      </c>
      <c r="J25" s="70">
        <f t="shared" si="2"/>
        <v>7.4137668090648674</v>
      </c>
      <c r="K25" s="70">
        <f t="shared" si="3"/>
        <v>65966977.289999992</v>
      </c>
      <c r="L25" s="70">
        <f t="shared" si="4"/>
        <v>68.960760756014082</v>
      </c>
      <c r="M25" s="68">
        <v>122407738.94</v>
      </c>
      <c r="N25" s="68">
        <v>127086184.5</v>
      </c>
    </row>
    <row r="26" spans="1:14" ht="15.75" customHeight="1" x14ac:dyDescent="0.25">
      <c r="A26" s="6"/>
      <c r="B26" s="5">
        <v>501</v>
      </c>
      <c r="C26" s="71">
        <v>5</v>
      </c>
      <c r="D26" s="72" t="s">
        <v>50</v>
      </c>
      <c r="E26" s="73" t="s">
        <v>25</v>
      </c>
      <c r="F26" s="92">
        <f>F27+F28+F29+F30</f>
        <v>504086807.02999997</v>
      </c>
      <c r="G26" s="92">
        <f t="shared" ref="G26:H26" si="6">G27+G28+G29+G30</f>
        <v>2547949685.0599999</v>
      </c>
      <c r="H26" s="92">
        <f t="shared" si="6"/>
        <v>822685868.50999999</v>
      </c>
      <c r="I26" s="117">
        <f t="shared" si="1"/>
        <v>-1725263816.55</v>
      </c>
      <c r="J26" s="74">
        <f t="shared" si="2"/>
        <v>-67.711847948417116</v>
      </c>
      <c r="K26" s="74">
        <f t="shared" si="3"/>
        <v>318599061.48000002</v>
      </c>
      <c r="L26" s="74">
        <f t="shared" si="4"/>
        <v>63.203213620514191</v>
      </c>
      <c r="M26" s="92">
        <f>M27+M28+M29+M30</f>
        <v>116124453.27000001</v>
      </c>
      <c r="N26" s="92">
        <f>N27+N28+N29+N30</f>
        <v>113846546.56999999</v>
      </c>
    </row>
    <row r="27" spans="1:14" ht="15.75" customHeight="1" x14ac:dyDescent="0.25">
      <c r="A27" s="6"/>
      <c r="B27" s="5">
        <v>503</v>
      </c>
      <c r="C27" s="75">
        <v>5</v>
      </c>
      <c r="D27" s="76">
        <v>1</v>
      </c>
      <c r="E27" s="77" t="s">
        <v>24</v>
      </c>
      <c r="F27" s="93">
        <v>116215216.42</v>
      </c>
      <c r="G27" s="78">
        <v>386972575.63</v>
      </c>
      <c r="H27" s="78">
        <v>53075367.530000001</v>
      </c>
      <c r="I27" s="118">
        <f t="shared" si="1"/>
        <v>-333897208.10000002</v>
      </c>
      <c r="J27" s="79">
        <f t="shared" si="2"/>
        <v>-86.284462808871638</v>
      </c>
      <c r="K27" s="79">
        <f t="shared" si="3"/>
        <v>-63139848.890000001</v>
      </c>
      <c r="L27" s="79">
        <f t="shared" si="4"/>
        <v>-54.330104813309092</v>
      </c>
      <c r="M27" s="93">
        <v>10650700</v>
      </c>
      <c r="N27" s="93">
        <v>10350700</v>
      </c>
    </row>
    <row r="28" spans="1:14" ht="31.5" customHeight="1" x14ac:dyDescent="0.25">
      <c r="A28" s="6"/>
      <c r="B28" s="5">
        <v>505</v>
      </c>
      <c r="C28" s="75">
        <v>5</v>
      </c>
      <c r="D28" s="76">
        <v>2</v>
      </c>
      <c r="E28" s="77" t="s">
        <v>23</v>
      </c>
      <c r="F28" s="93">
        <v>5089427.78</v>
      </c>
      <c r="G28" s="78">
        <v>1510071857.74</v>
      </c>
      <c r="H28" s="78">
        <v>3898080</v>
      </c>
      <c r="I28" s="118">
        <f t="shared" si="1"/>
        <v>-1506173777.74</v>
      </c>
      <c r="J28" s="79">
        <f t="shared" si="2"/>
        <v>-99.741861290903472</v>
      </c>
      <c r="K28" s="79">
        <f t="shared" si="3"/>
        <v>-1191347.7800000003</v>
      </c>
      <c r="L28" s="79">
        <f t="shared" si="4"/>
        <v>-23.408285400603518</v>
      </c>
      <c r="M28" s="93">
        <v>5394967</v>
      </c>
      <c r="N28" s="93">
        <v>8485301</v>
      </c>
    </row>
    <row r="29" spans="1:14" ht="31.5" customHeight="1" x14ac:dyDescent="0.25">
      <c r="A29" s="6">
        <v>700</v>
      </c>
      <c r="B29" s="5"/>
      <c r="C29" s="75">
        <v>5</v>
      </c>
      <c r="D29" s="76">
        <v>3</v>
      </c>
      <c r="E29" s="77" t="s">
        <v>22</v>
      </c>
      <c r="F29" s="93">
        <v>287117505.13999999</v>
      </c>
      <c r="G29" s="78">
        <v>564992585.53999996</v>
      </c>
      <c r="H29" s="78">
        <v>671048703.96000004</v>
      </c>
      <c r="I29" s="118">
        <f t="shared" si="1"/>
        <v>106056118.42000008</v>
      </c>
      <c r="J29" s="79">
        <f t="shared" si="2"/>
        <v>18.77124074444896</v>
      </c>
      <c r="K29" s="79">
        <f t="shared" si="3"/>
        <v>383931198.82000005</v>
      </c>
      <c r="L29" s="79">
        <f t="shared" si="4"/>
        <v>133.71918881532258</v>
      </c>
      <c r="M29" s="93">
        <v>23306776.620000001</v>
      </c>
      <c r="N29" s="93">
        <v>16510230</v>
      </c>
    </row>
    <row r="30" spans="1:14" ht="15.75" customHeight="1" x14ac:dyDescent="0.25">
      <c r="A30" s="127"/>
      <c r="B30" s="128">
        <v>701</v>
      </c>
      <c r="C30" s="75">
        <v>5</v>
      </c>
      <c r="D30" s="76">
        <v>5</v>
      </c>
      <c r="E30" s="77" t="s">
        <v>21</v>
      </c>
      <c r="F30" s="93">
        <v>95664657.689999998</v>
      </c>
      <c r="G30" s="78">
        <v>85912666.150000006</v>
      </c>
      <c r="H30" s="78">
        <v>94663717.019999996</v>
      </c>
      <c r="I30" s="79">
        <f t="shared" si="1"/>
        <v>8751050.8699999899</v>
      </c>
      <c r="J30" s="79">
        <f t="shared" si="2"/>
        <v>10.185984514461495</v>
      </c>
      <c r="K30" s="79">
        <f t="shared" si="3"/>
        <v>-1000940.6700000018</v>
      </c>
      <c r="L30" s="79">
        <f t="shared" si="4"/>
        <v>-1.046301418067614</v>
      </c>
      <c r="M30" s="93">
        <v>76772009.650000006</v>
      </c>
      <c r="N30" s="93">
        <v>78500315.569999993</v>
      </c>
    </row>
    <row r="31" spans="1:14" ht="15.75" customHeight="1" x14ac:dyDescent="0.25">
      <c r="A31" s="6"/>
      <c r="B31" s="5">
        <v>702</v>
      </c>
      <c r="C31" s="49">
        <v>7</v>
      </c>
      <c r="D31" s="12" t="s">
        <v>50</v>
      </c>
      <c r="E31" s="13" t="s">
        <v>20</v>
      </c>
      <c r="F31" s="94">
        <f>F32+F33+F34+F36+F37+F35</f>
        <v>3838471946.5399995</v>
      </c>
      <c r="G31" s="94">
        <f>G32+G33+G34+G36+G37+G35</f>
        <v>4828831168.8199997</v>
      </c>
      <c r="H31" s="94">
        <f>H32+H33+H34+H36+H37+H35</f>
        <v>4612509389.0899992</v>
      </c>
      <c r="I31" s="14">
        <f t="shared" si="1"/>
        <v>-216321779.7300005</v>
      </c>
      <c r="J31" s="14">
        <f t="shared" si="2"/>
        <v>-4.4797958795246444</v>
      </c>
      <c r="K31" s="14">
        <f t="shared" si="3"/>
        <v>774037442.54999971</v>
      </c>
      <c r="L31" s="14">
        <f t="shared" si="4"/>
        <v>20.165249435982389</v>
      </c>
      <c r="M31" s="94">
        <f>M32+M33+M34+M35+M36+M37</f>
        <v>4488573911.9899998</v>
      </c>
      <c r="N31" s="94">
        <f>N32+N33+N34+N35+N36+N37</f>
        <v>4358726573.9099998</v>
      </c>
    </row>
    <row r="32" spans="1:14" ht="15.75" customHeight="1" x14ac:dyDescent="0.25">
      <c r="A32" s="6"/>
      <c r="B32" s="5">
        <v>703</v>
      </c>
      <c r="C32" s="55">
        <v>7</v>
      </c>
      <c r="D32" s="56">
        <v>1</v>
      </c>
      <c r="E32" s="57" t="s">
        <v>19</v>
      </c>
      <c r="F32" s="95">
        <v>1513765777.6600001</v>
      </c>
      <c r="G32" s="58">
        <v>1651671463.99</v>
      </c>
      <c r="H32" s="58">
        <v>1674677145.8199999</v>
      </c>
      <c r="I32" s="59">
        <f t="shared" si="1"/>
        <v>23005681.829999924</v>
      </c>
      <c r="J32" s="59">
        <f t="shared" si="2"/>
        <v>1.3928727553616653</v>
      </c>
      <c r="K32" s="59">
        <f t="shared" si="3"/>
        <v>160911368.15999985</v>
      </c>
      <c r="L32" s="59">
        <f t="shared" si="4"/>
        <v>10.629872238804268</v>
      </c>
      <c r="M32" s="95">
        <v>1604038449.95</v>
      </c>
      <c r="N32" s="95">
        <v>1615604039.78</v>
      </c>
    </row>
    <row r="33" spans="1:14" ht="15.75" customHeight="1" x14ac:dyDescent="0.25">
      <c r="A33" s="6"/>
      <c r="B33" s="5">
        <v>707</v>
      </c>
      <c r="C33" s="55">
        <v>7</v>
      </c>
      <c r="D33" s="56">
        <v>2</v>
      </c>
      <c r="E33" s="57" t="s">
        <v>18</v>
      </c>
      <c r="F33" s="95">
        <v>1821098153.5</v>
      </c>
      <c r="G33" s="58">
        <v>2538451230.79</v>
      </c>
      <c r="H33" s="58">
        <v>2243718675.8699999</v>
      </c>
      <c r="I33" s="59">
        <f t="shared" si="1"/>
        <v>-294732554.92000008</v>
      </c>
      <c r="J33" s="59">
        <f t="shared" si="2"/>
        <v>-11.610723552418818</v>
      </c>
      <c r="K33" s="59">
        <f t="shared" si="3"/>
        <v>422620522.36999989</v>
      </c>
      <c r="L33" s="59">
        <f t="shared" si="4"/>
        <v>23.206905215831355</v>
      </c>
      <c r="M33" s="95">
        <v>2159364363.4400001</v>
      </c>
      <c r="N33" s="95">
        <v>2030795147.6900001</v>
      </c>
    </row>
    <row r="34" spans="1:14" ht="15.75" customHeight="1" x14ac:dyDescent="0.25">
      <c r="A34" s="6"/>
      <c r="B34" s="5">
        <v>709</v>
      </c>
      <c r="C34" s="55">
        <v>7</v>
      </c>
      <c r="D34" s="56">
        <v>3</v>
      </c>
      <c r="E34" s="57" t="s">
        <v>17</v>
      </c>
      <c r="F34" s="95">
        <v>413727227.77999997</v>
      </c>
      <c r="G34" s="58">
        <v>504486289.63</v>
      </c>
      <c r="H34" s="58">
        <v>554455179.14999998</v>
      </c>
      <c r="I34" s="59">
        <f t="shared" si="1"/>
        <v>49968889.519999981</v>
      </c>
      <c r="J34" s="59">
        <f t="shared" si="2"/>
        <v>9.9049053556337725</v>
      </c>
      <c r="K34" s="59">
        <f t="shared" si="3"/>
        <v>140727951.37</v>
      </c>
      <c r="L34" s="59">
        <f t="shared" si="4"/>
        <v>34.014670033955866</v>
      </c>
      <c r="M34" s="95">
        <v>586406523.70000005</v>
      </c>
      <c r="N34" s="95">
        <v>569396820.19000006</v>
      </c>
    </row>
    <row r="35" spans="1:14" ht="30" customHeight="1" x14ac:dyDescent="0.25">
      <c r="A35" s="6"/>
      <c r="B35" s="5"/>
      <c r="C35" s="55">
        <v>7</v>
      </c>
      <c r="D35" s="56">
        <v>5</v>
      </c>
      <c r="E35" s="57" t="s">
        <v>52</v>
      </c>
      <c r="F35" s="95">
        <v>461477</v>
      </c>
      <c r="G35" s="58">
        <v>501819.98</v>
      </c>
      <c r="H35" s="58">
        <v>444417.47</v>
      </c>
      <c r="I35" s="59">
        <f t="shared" si="1"/>
        <v>-57402.510000000009</v>
      </c>
      <c r="J35" s="59">
        <f t="shared" si="2"/>
        <v>-11.438864988994652</v>
      </c>
      <c r="K35" s="59">
        <f t="shared" si="3"/>
        <v>-17059.530000000028</v>
      </c>
      <c r="L35" s="59" t="s">
        <v>49</v>
      </c>
      <c r="M35" s="95">
        <v>0</v>
      </c>
      <c r="N35" s="95">
        <v>0</v>
      </c>
    </row>
    <row r="36" spans="1:14" ht="15.75" customHeight="1" x14ac:dyDescent="0.25">
      <c r="A36" s="6">
        <v>800</v>
      </c>
      <c r="B36" s="5"/>
      <c r="C36" s="55">
        <v>7</v>
      </c>
      <c r="D36" s="56">
        <v>7</v>
      </c>
      <c r="E36" s="57" t="s">
        <v>16</v>
      </c>
      <c r="F36" s="95">
        <v>1162600</v>
      </c>
      <c r="G36" s="58">
        <v>452844.5</v>
      </c>
      <c r="H36" s="58">
        <v>1183000</v>
      </c>
      <c r="I36" s="59">
        <f t="shared" si="1"/>
        <v>730155.5</v>
      </c>
      <c r="J36" s="59">
        <f t="shared" si="2"/>
        <v>161.23757713740588</v>
      </c>
      <c r="K36" s="59">
        <f t="shared" si="3"/>
        <v>20400</v>
      </c>
      <c r="L36" s="59">
        <f t="shared" si="4"/>
        <v>1.7546877687940849</v>
      </c>
      <c r="M36" s="95">
        <v>1221000</v>
      </c>
      <c r="N36" s="95">
        <v>1260520</v>
      </c>
    </row>
    <row r="37" spans="1:14" ht="15.75" customHeight="1" x14ac:dyDescent="0.25">
      <c r="A37" s="127"/>
      <c r="B37" s="128">
        <v>801</v>
      </c>
      <c r="C37" s="55">
        <v>7</v>
      </c>
      <c r="D37" s="56">
        <v>9</v>
      </c>
      <c r="E37" s="57" t="s">
        <v>15</v>
      </c>
      <c r="F37" s="95">
        <v>88256710.600000009</v>
      </c>
      <c r="G37" s="58">
        <v>133267519.93000001</v>
      </c>
      <c r="H37" s="58">
        <v>138030970.78</v>
      </c>
      <c r="I37" s="59">
        <f t="shared" si="1"/>
        <v>4763450.849999994</v>
      </c>
      <c r="J37" s="59">
        <f t="shared" si="2"/>
        <v>3.5743524397407782</v>
      </c>
      <c r="K37" s="59">
        <f t="shared" si="3"/>
        <v>49774260.179999992</v>
      </c>
      <c r="L37" s="59">
        <f t="shared" si="4"/>
        <v>56.397139482785121</v>
      </c>
      <c r="M37" s="95">
        <v>137543574.90000001</v>
      </c>
      <c r="N37" s="95">
        <v>141670046.25</v>
      </c>
    </row>
    <row r="38" spans="1:14" ht="31.5" customHeight="1" x14ac:dyDescent="0.25">
      <c r="A38" s="6"/>
      <c r="B38" s="5">
        <v>804</v>
      </c>
      <c r="C38" s="50">
        <v>8</v>
      </c>
      <c r="D38" s="51" t="s">
        <v>50</v>
      </c>
      <c r="E38" s="52" t="s">
        <v>14</v>
      </c>
      <c r="F38" s="96">
        <f>F39+F40</f>
        <v>239159917.36999997</v>
      </c>
      <c r="G38" s="96">
        <f t="shared" ref="G38:H38" si="7">G39+G40</f>
        <v>267848993.97</v>
      </c>
      <c r="H38" s="96">
        <f t="shared" si="7"/>
        <v>275092859.21000004</v>
      </c>
      <c r="I38" s="53">
        <f t="shared" si="1"/>
        <v>7243865.2400000393</v>
      </c>
      <c r="J38" s="53">
        <f t="shared" si="2"/>
        <v>2.7044586326918818</v>
      </c>
      <c r="K38" s="53">
        <f t="shared" si="3"/>
        <v>35932941.840000063</v>
      </c>
      <c r="L38" s="53">
        <f t="shared" si="4"/>
        <v>15.024650549786259</v>
      </c>
      <c r="M38" s="96">
        <f>M39+M40</f>
        <v>267826916.53999999</v>
      </c>
      <c r="N38" s="96">
        <f>N39+N40</f>
        <v>278338348.60000002</v>
      </c>
    </row>
    <row r="39" spans="1:14" ht="31.5" customHeight="1" x14ac:dyDescent="0.25">
      <c r="A39" s="6">
        <v>1000</v>
      </c>
      <c r="B39" s="5"/>
      <c r="C39" s="60">
        <v>8</v>
      </c>
      <c r="D39" s="61">
        <v>1</v>
      </c>
      <c r="E39" s="62" t="s">
        <v>13</v>
      </c>
      <c r="F39" s="97">
        <v>194893563.32999998</v>
      </c>
      <c r="G39" s="63">
        <v>208638378.68000001</v>
      </c>
      <c r="H39" s="63">
        <v>206276593.11000001</v>
      </c>
      <c r="I39" s="64">
        <f t="shared" si="1"/>
        <v>-2361785.5699999928</v>
      </c>
      <c r="J39" s="64">
        <f t="shared" si="2"/>
        <v>-1.1319995798195919</v>
      </c>
      <c r="K39" s="64">
        <f t="shared" si="3"/>
        <v>11383029.780000031</v>
      </c>
      <c r="L39" s="64">
        <f t="shared" si="4"/>
        <v>5.8406391599120866</v>
      </c>
      <c r="M39" s="97">
        <v>198821012.91999999</v>
      </c>
      <c r="N39" s="97">
        <v>206576408.84999999</v>
      </c>
    </row>
    <row r="40" spans="1:14" ht="15.75" customHeight="1" x14ac:dyDescent="0.25">
      <c r="A40" s="127"/>
      <c r="B40" s="128">
        <v>1001</v>
      </c>
      <c r="C40" s="60">
        <v>8</v>
      </c>
      <c r="D40" s="61">
        <v>4</v>
      </c>
      <c r="E40" s="62" t="s">
        <v>12</v>
      </c>
      <c r="F40" s="97">
        <v>44266354.039999999</v>
      </c>
      <c r="G40" s="63">
        <v>59210615.289999999</v>
      </c>
      <c r="H40" s="63">
        <v>68816266.099999994</v>
      </c>
      <c r="I40" s="64">
        <f t="shared" si="1"/>
        <v>9605650.8099999949</v>
      </c>
      <c r="J40" s="64">
        <f t="shared" si="2"/>
        <v>16.222852545871589</v>
      </c>
      <c r="K40" s="64">
        <f t="shared" si="3"/>
        <v>24549912.059999995</v>
      </c>
      <c r="L40" s="64">
        <f t="shared" si="4"/>
        <v>55.459530364339884</v>
      </c>
      <c r="M40" s="97">
        <v>69005903.620000005</v>
      </c>
      <c r="N40" s="97">
        <v>71761939.75</v>
      </c>
    </row>
    <row r="41" spans="1:14" ht="15.75" customHeight="1" x14ac:dyDescent="0.25">
      <c r="A41" s="6"/>
      <c r="B41" s="5">
        <v>1003</v>
      </c>
      <c r="C41" s="27">
        <v>10</v>
      </c>
      <c r="D41" s="28" t="s">
        <v>50</v>
      </c>
      <c r="E41" s="29" t="s">
        <v>11</v>
      </c>
      <c r="F41" s="98">
        <f>F42+F43+F44+F45</f>
        <v>255058225.67000002</v>
      </c>
      <c r="G41" s="98">
        <f t="shared" ref="G41:H41" si="8">G42+G43+G44+G45</f>
        <v>334169681.73000002</v>
      </c>
      <c r="H41" s="98">
        <f t="shared" si="8"/>
        <v>253888948.09999999</v>
      </c>
      <c r="I41" s="30">
        <f t="shared" si="1"/>
        <v>-80280733.630000025</v>
      </c>
      <c r="J41" s="30">
        <f t="shared" si="2"/>
        <v>-24.023942930545289</v>
      </c>
      <c r="K41" s="30">
        <f t="shared" si="3"/>
        <v>-1169277.5700000226</v>
      </c>
      <c r="L41" s="30">
        <f t="shared" si="4"/>
        <v>-0.4584355462085199</v>
      </c>
      <c r="M41" s="98">
        <f>M42+M43+M44+M45</f>
        <v>255931595.96000001</v>
      </c>
      <c r="N41" s="98">
        <f>N42+N43+N44+N45</f>
        <v>256620772.16999999</v>
      </c>
    </row>
    <row r="42" spans="1:14" ht="15.75" customHeight="1" x14ac:dyDescent="0.25">
      <c r="A42" s="6"/>
      <c r="B42" s="5">
        <v>1004</v>
      </c>
      <c r="C42" s="80">
        <v>10</v>
      </c>
      <c r="D42" s="81">
        <v>1</v>
      </c>
      <c r="E42" s="82" t="s">
        <v>10</v>
      </c>
      <c r="F42" s="99">
        <v>6614567.7400000002</v>
      </c>
      <c r="G42" s="83">
        <v>9235280</v>
      </c>
      <c r="H42" s="83">
        <v>8390033.0999999996</v>
      </c>
      <c r="I42" s="84">
        <f t="shared" si="1"/>
        <v>-845246.90000000037</v>
      </c>
      <c r="J42" s="84">
        <f t="shared" si="2"/>
        <v>-9.152368959035357</v>
      </c>
      <c r="K42" s="84">
        <f t="shared" si="3"/>
        <v>1775465.3599999994</v>
      </c>
      <c r="L42" s="84">
        <f t="shared" si="4"/>
        <v>26.841744310263877</v>
      </c>
      <c r="M42" s="99">
        <v>8750804.5299999993</v>
      </c>
      <c r="N42" s="99">
        <v>9100836.7100000009</v>
      </c>
    </row>
    <row r="43" spans="1:14" ht="15.75" customHeight="1" x14ac:dyDescent="0.25">
      <c r="A43" s="6"/>
      <c r="B43" s="5">
        <v>1006</v>
      </c>
      <c r="C43" s="80">
        <v>10</v>
      </c>
      <c r="D43" s="81">
        <v>3</v>
      </c>
      <c r="E43" s="82" t="s">
        <v>9</v>
      </c>
      <c r="F43" s="99">
        <v>1499197.2</v>
      </c>
      <c r="G43" s="83">
        <v>3574859</v>
      </c>
      <c r="H43" s="83">
        <v>3617390.74</v>
      </c>
      <c r="I43" s="84">
        <f t="shared" si="1"/>
        <v>42531.740000000224</v>
      </c>
      <c r="J43" s="84">
        <f t="shared" si="2"/>
        <v>1.1897459452247006</v>
      </c>
      <c r="K43" s="84">
        <f t="shared" si="3"/>
        <v>2118193.54</v>
      </c>
      <c r="L43" s="84">
        <f t="shared" si="4"/>
        <v>141.288520282722</v>
      </c>
      <c r="M43" s="99">
        <v>3617390.74</v>
      </c>
      <c r="N43" s="99">
        <v>3617390.74</v>
      </c>
    </row>
    <row r="44" spans="1:14" ht="15.75" customHeight="1" x14ac:dyDescent="0.25">
      <c r="A44" s="6">
        <v>1100</v>
      </c>
      <c r="B44" s="5"/>
      <c r="C44" s="80">
        <v>10</v>
      </c>
      <c r="D44" s="81">
        <v>4</v>
      </c>
      <c r="E44" s="82" t="s">
        <v>8</v>
      </c>
      <c r="F44" s="99">
        <v>231751283.21000001</v>
      </c>
      <c r="G44" s="83">
        <v>305516326.68000001</v>
      </c>
      <c r="H44" s="83">
        <v>233057000</v>
      </c>
      <c r="I44" s="84">
        <f t="shared" si="1"/>
        <v>-72459326.680000007</v>
      </c>
      <c r="J44" s="84">
        <f t="shared" si="2"/>
        <v>-23.717006376518285</v>
      </c>
      <c r="K44" s="84">
        <f t="shared" si="3"/>
        <v>1305716.7899999917</v>
      </c>
      <c r="L44" s="84">
        <f t="shared" si="4"/>
        <v>0.56341297097235099</v>
      </c>
      <c r="M44" s="99">
        <v>234509800</v>
      </c>
      <c r="N44" s="99">
        <v>234509800</v>
      </c>
    </row>
    <row r="45" spans="1:14" ht="16.5" customHeight="1" x14ac:dyDescent="0.25">
      <c r="A45" s="127"/>
      <c r="B45" s="128"/>
      <c r="C45" s="80">
        <v>10</v>
      </c>
      <c r="D45" s="81">
        <v>6</v>
      </c>
      <c r="E45" s="82" t="s">
        <v>7</v>
      </c>
      <c r="F45" s="99">
        <v>15193177.52</v>
      </c>
      <c r="G45" s="83">
        <v>15843216.050000001</v>
      </c>
      <c r="H45" s="83">
        <v>8824524.2599999998</v>
      </c>
      <c r="I45" s="84">
        <f t="shared" si="1"/>
        <v>-7018691.790000001</v>
      </c>
      <c r="J45" s="84">
        <f t="shared" si="2"/>
        <v>-44.300928345921285</v>
      </c>
      <c r="K45" s="84">
        <f t="shared" si="3"/>
        <v>-6368653.2599999998</v>
      </c>
      <c r="L45" s="84">
        <f t="shared" si="4"/>
        <v>-41.917849321621034</v>
      </c>
      <c r="M45" s="99">
        <v>9053600.6899999995</v>
      </c>
      <c r="N45" s="99">
        <v>9392744.7200000007</v>
      </c>
    </row>
    <row r="46" spans="1:14" ht="15.75" customHeight="1" x14ac:dyDescent="0.25">
      <c r="A46" s="6"/>
      <c r="B46" s="5">
        <v>1102</v>
      </c>
      <c r="C46" s="32">
        <v>11</v>
      </c>
      <c r="D46" s="23" t="s">
        <v>50</v>
      </c>
      <c r="E46" s="24" t="s">
        <v>6</v>
      </c>
      <c r="F46" s="100">
        <f>F47+F48+F49</f>
        <v>509978555.66999996</v>
      </c>
      <c r="G46" s="100">
        <f>G47+G48+G49</f>
        <v>437978064.36000001</v>
      </c>
      <c r="H46" s="100">
        <f>H47+H48+H49</f>
        <v>366727573.73000002</v>
      </c>
      <c r="I46" s="26">
        <f t="shared" si="1"/>
        <v>-71250490.629999995</v>
      </c>
      <c r="J46" s="26">
        <f t="shared" si="2"/>
        <v>-16.268050029883469</v>
      </c>
      <c r="K46" s="26">
        <f t="shared" si="3"/>
        <v>-143250981.93999994</v>
      </c>
      <c r="L46" s="26" t="s">
        <v>49</v>
      </c>
      <c r="M46" s="100">
        <f>M47+M48+M49</f>
        <v>363429429.12</v>
      </c>
      <c r="N46" s="100">
        <f>N47+N48+N49</f>
        <v>367984154.20999998</v>
      </c>
    </row>
    <row r="47" spans="1:14" ht="31.5" customHeight="1" x14ac:dyDescent="0.25">
      <c r="A47" s="6"/>
      <c r="B47" s="5">
        <v>1105</v>
      </c>
      <c r="C47" s="36">
        <v>11</v>
      </c>
      <c r="D47" s="37">
        <v>2</v>
      </c>
      <c r="E47" s="38" t="s">
        <v>5</v>
      </c>
      <c r="F47" s="101">
        <v>248116870.68000001</v>
      </c>
      <c r="G47" s="40">
        <v>185205853.97999999</v>
      </c>
      <c r="H47" s="40">
        <v>92192772.049999997</v>
      </c>
      <c r="I47" s="42">
        <f t="shared" si="1"/>
        <v>-93013081.929999992</v>
      </c>
      <c r="J47" s="42">
        <f t="shared" si="2"/>
        <v>-50.221458950236148</v>
      </c>
      <c r="K47" s="42">
        <f t="shared" si="3"/>
        <v>-155924098.63</v>
      </c>
      <c r="L47" s="42">
        <f t="shared" si="4"/>
        <v>-62.843005476680233</v>
      </c>
      <c r="M47" s="101">
        <v>89751471.159999996</v>
      </c>
      <c r="N47" s="101">
        <v>84342719.299999997</v>
      </c>
    </row>
    <row r="48" spans="1:14" ht="31.5" customHeight="1" x14ac:dyDescent="0.25">
      <c r="A48" s="6">
        <v>1200</v>
      </c>
      <c r="B48" s="5"/>
      <c r="C48" s="36">
        <v>11</v>
      </c>
      <c r="D48" s="37">
        <v>3</v>
      </c>
      <c r="E48" s="38" t="s">
        <v>4</v>
      </c>
      <c r="F48" s="101">
        <v>246941682.84</v>
      </c>
      <c r="G48" s="40">
        <v>235166880.61000001</v>
      </c>
      <c r="H48" s="40">
        <v>253523284.15000001</v>
      </c>
      <c r="I48" s="42">
        <f t="shared" si="1"/>
        <v>18356403.539999992</v>
      </c>
      <c r="J48" s="42">
        <f t="shared" si="2"/>
        <v>7.8056924905349092</v>
      </c>
      <c r="K48" s="42">
        <f t="shared" si="3"/>
        <v>6581601.3100000024</v>
      </c>
      <c r="L48" s="42">
        <f t="shared" si="4"/>
        <v>2.6652451843313969</v>
      </c>
      <c r="M48" s="101">
        <v>253367572.78999999</v>
      </c>
      <c r="N48" s="101">
        <v>262526939.72</v>
      </c>
    </row>
    <row r="49" spans="1:14" ht="15.75" customHeight="1" x14ac:dyDescent="0.25">
      <c r="A49" s="127"/>
      <c r="B49" s="128">
        <v>1202</v>
      </c>
      <c r="C49" s="36">
        <v>11</v>
      </c>
      <c r="D49" s="37">
        <v>5</v>
      </c>
      <c r="E49" s="38" t="s">
        <v>3</v>
      </c>
      <c r="F49" s="101">
        <v>14920002.15</v>
      </c>
      <c r="G49" s="40">
        <v>17605329.77</v>
      </c>
      <c r="H49" s="40">
        <v>21011517.530000001</v>
      </c>
      <c r="I49" s="42">
        <f t="shared" si="1"/>
        <v>3406187.7600000016</v>
      </c>
      <c r="J49" s="42">
        <f t="shared" si="2"/>
        <v>19.347480589680544</v>
      </c>
      <c r="K49" s="42">
        <f t="shared" si="3"/>
        <v>6091515.3800000008</v>
      </c>
      <c r="L49" s="42">
        <f t="shared" si="4"/>
        <v>40.827845189016955</v>
      </c>
      <c r="M49" s="101">
        <v>20310385.170000002</v>
      </c>
      <c r="N49" s="101">
        <v>21114495.190000001</v>
      </c>
    </row>
    <row r="50" spans="1:14" ht="15.75" customHeight="1" x14ac:dyDescent="0.25">
      <c r="A50" s="6">
        <v>1300</v>
      </c>
      <c r="B50" s="5"/>
      <c r="C50" s="35">
        <v>12</v>
      </c>
      <c r="D50" s="15" t="s">
        <v>50</v>
      </c>
      <c r="E50" s="16" t="s">
        <v>2</v>
      </c>
      <c r="F50" s="54">
        <f>F51</f>
        <v>885600</v>
      </c>
      <c r="G50" s="54">
        <f t="shared" ref="G50:H50" si="9">G51</f>
        <v>885600</v>
      </c>
      <c r="H50" s="54">
        <f t="shared" si="9"/>
        <v>0</v>
      </c>
      <c r="I50" s="17">
        <f t="shared" si="1"/>
        <v>-885600</v>
      </c>
      <c r="J50" s="17">
        <f t="shared" si="2"/>
        <v>-100</v>
      </c>
      <c r="K50" s="17">
        <f t="shared" si="3"/>
        <v>-885600</v>
      </c>
      <c r="L50" s="17">
        <f t="shared" si="4"/>
        <v>-100</v>
      </c>
      <c r="M50" s="54">
        <f>M51</f>
        <v>0</v>
      </c>
      <c r="N50" s="54">
        <f>N51</f>
        <v>0</v>
      </c>
    </row>
    <row r="51" spans="1:14" ht="31.5" customHeight="1" x14ac:dyDescent="0.25">
      <c r="A51" s="127"/>
      <c r="B51" s="128">
        <v>1301</v>
      </c>
      <c r="C51" s="65">
        <v>12</v>
      </c>
      <c r="D51" s="66">
        <v>2</v>
      </c>
      <c r="E51" s="67" t="s">
        <v>1</v>
      </c>
      <c r="F51" s="68">
        <v>885600</v>
      </c>
      <c r="G51" s="69">
        <v>885600</v>
      </c>
      <c r="H51" s="69"/>
      <c r="I51" s="70">
        <f t="shared" si="1"/>
        <v>-885600</v>
      </c>
      <c r="J51" s="70">
        <f t="shared" si="2"/>
        <v>-100</v>
      </c>
      <c r="K51" s="70">
        <f t="shared" si="3"/>
        <v>-885600</v>
      </c>
      <c r="L51" s="70">
        <f t="shared" si="4"/>
        <v>-100</v>
      </c>
      <c r="M51" s="68">
        <v>0</v>
      </c>
      <c r="N51" s="68">
        <v>0</v>
      </c>
    </row>
    <row r="52" spans="1:14" ht="31.5" customHeight="1" x14ac:dyDescent="0.25">
      <c r="A52" s="86">
        <v>9900</v>
      </c>
      <c r="B52" s="87"/>
      <c r="C52" s="33">
        <v>13</v>
      </c>
      <c r="D52" s="18" t="s">
        <v>50</v>
      </c>
      <c r="E52" s="19" t="s">
        <v>53</v>
      </c>
      <c r="F52" s="85">
        <f>F53</f>
        <v>275437.90000000002</v>
      </c>
      <c r="G52" s="20">
        <f>G53</f>
        <v>423566</v>
      </c>
      <c r="H52" s="21">
        <f>H53</f>
        <v>0</v>
      </c>
      <c r="I52" s="21">
        <f t="shared" si="1"/>
        <v>-423566</v>
      </c>
      <c r="J52" s="21">
        <f t="shared" si="2"/>
        <v>-100</v>
      </c>
      <c r="K52" s="21">
        <f t="shared" si="3"/>
        <v>-275437.90000000002</v>
      </c>
      <c r="L52" s="21">
        <f t="shared" si="4"/>
        <v>-100</v>
      </c>
      <c r="M52" s="85">
        <f>M53</f>
        <v>137718.95000000001</v>
      </c>
      <c r="N52" s="85">
        <f>N53</f>
        <v>36976.589999999997</v>
      </c>
    </row>
    <row r="53" spans="1:14" ht="29.25" customHeight="1" x14ac:dyDescent="0.25">
      <c r="A53" s="4"/>
      <c r="B53" s="4"/>
      <c r="C53" s="43">
        <v>13</v>
      </c>
      <c r="D53" s="44">
        <v>1</v>
      </c>
      <c r="E53" s="45" t="s">
        <v>55</v>
      </c>
      <c r="F53" s="88">
        <v>275437.90000000002</v>
      </c>
      <c r="G53" s="46">
        <v>423566</v>
      </c>
      <c r="H53" s="46"/>
      <c r="I53" s="48">
        <f t="shared" si="1"/>
        <v>-423566</v>
      </c>
      <c r="J53" s="48">
        <f t="shared" si="2"/>
        <v>-100</v>
      </c>
      <c r="K53" s="48">
        <f t="shared" si="3"/>
        <v>-275437.90000000002</v>
      </c>
      <c r="L53" s="48">
        <f t="shared" si="4"/>
        <v>-100</v>
      </c>
      <c r="M53" s="47">
        <v>137718.95000000001</v>
      </c>
      <c r="N53" s="47">
        <v>36976.589999999997</v>
      </c>
    </row>
    <row r="54" spans="1:14" ht="15.75" customHeight="1" x14ac:dyDescent="0.25">
      <c r="A54" s="2"/>
      <c r="B54" s="2"/>
      <c r="C54" s="103"/>
      <c r="D54" s="103"/>
      <c r="E54" s="103" t="s">
        <v>51</v>
      </c>
      <c r="F54" s="104">
        <v>0</v>
      </c>
      <c r="G54" s="104">
        <v>0</v>
      </c>
      <c r="H54" s="107">
        <v>0</v>
      </c>
      <c r="I54" s="105">
        <f t="shared" si="1"/>
        <v>0</v>
      </c>
      <c r="J54" s="105" t="s">
        <v>49</v>
      </c>
      <c r="K54" s="105">
        <f t="shared" si="3"/>
        <v>0</v>
      </c>
      <c r="L54" s="105" t="s">
        <v>49</v>
      </c>
      <c r="M54" s="104">
        <v>86189245.569999993</v>
      </c>
      <c r="N54" s="104">
        <v>175664531.33000001</v>
      </c>
    </row>
    <row r="55" spans="1:14" ht="12.75" customHeight="1" x14ac:dyDescent="0.25">
      <c r="A55" s="2"/>
      <c r="B55" s="2"/>
      <c r="C55" s="89"/>
      <c r="D55" s="89"/>
      <c r="E55" s="90" t="s">
        <v>0</v>
      </c>
      <c r="F55" s="102">
        <f>F52+F50+F46+F41+F38+F31+F26+F20+F16+F7</f>
        <v>6503418022.9199991</v>
      </c>
      <c r="G55" s="119">
        <f>G7+G16+G20+G26+G31+G38+G41+G46+G50+G52</f>
        <v>10959738848.08</v>
      </c>
      <c r="H55" s="91">
        <f>H7+H16+H20+H26+H31+H38+H41+H46+H50+H52</f>
        <v>8169632664.5900002</v>
      </c>
      <c r="I55" s="121">
        <f t="shared" si="1"/>
        <v>-2790106183.4899998</v>
      </c>
      <c r="J55" s="31">
        <f t="shared" si="2"/>
        <v>-25.457779808127356</v>
      </c>
      <c r="K55" s="31">
        <f t="shared" si="3"/>
        <v>1666214641.670001</v>
      </c>
      <c r="L55" s="31">
        <f t="shared" si="4"/>
        <v>25.620598826613332</v>
      </c>
      <c r="M55" s="102">
        <f>M7+M16+M20+M26+M31+M38+M41+M46+M50+M52+M54</f>
        <v>6507270147.7799988</v>
      </c>
      <c r="N55" s="102">
        <f>N7+N16+N20+N26+N31+N38+N41+N46+N50+N52+N54</f>
        <v>6501827251.6500006</v>
      </c>
    </row>
    <row r="56" spans="1:14" ht="12.75" customHeight="1" x14ac:dyDescent="0.2">
      <c r="A56" s="2"/>
      <c r="B56" s="2"/>
      <c r="C56" s="2"/>
      <c r="D56" s="2"/>
      <c r="E56" s="2"/>
      <c r="F56" s="8"/>
      <c r="G56" s="8"/>
      <c r="H56" s="2"/>
      <c r="I56" s="2"/>
      <c r="J56" s="2"/>
      <c r="K56" s="2"/>
      <c r="L56" s="2"/>
      <c r="M56" s="2"/>
    </row>
    <row r="57" spans="1:14" x14ac:dyDescent="0.2">
      <c r="C57" s="2"/>
      <c r="D57" s="2"/>
      <c r="E57" s="3"/>
      <c r="F57" s="9"/>
      <c r="G57" s="120"/>
      <c r="H57" s="2"/>
      <c r="I57" s="2"/>
      <c r="J57" s="2"/>
      <c r="K57" s="2"/>
      <c r="L57" s="2"/>
    </row>
  </sheetData>
  <mergeCells count="22">
    <mergeCell ref="H4:H5"/>
    <mergeCell ref="C4:C5"/>
    <mergeCell ref="D4:D5"/>
    <mergeCell ref="E4:E5"/>
    <mergeCell ref="F4:F5"/>
    <mergeCell ref="G4:G5"/>
    <mergeCell ref="L3:N3"/>
    <mergeCell ref="M4:M5"/>
    <mergeCell ref="N4:N5"/>
    <mergeCell ref="C1:N1"/>
    <mergeCell ref="A51:B51"/>
    <mergeCell ref="A49:B49"/>
    <mergeCell ref="A19:B19"/>
    <mergeCell ref="A25:B25"/>
    <mergeCell ref="A7:B7"/>
    <mergeCell ref="A16:B16"/>
    <mergeCell ref="A30:B30"/>
    <mergeCell ref="A37:B37"/>
    <mergeCell ref="A40:B40"/>
    <mergeCell ref="A45:B45"/>
    <mergeCell ref="I4:J4"/>
    <mergeCell ref="K4:L4"/>
  </mergeCells>
  <pageMargins left="0.15748031496062992" right="0.15748031496062992" top="0" bottom="0" header="0.51181102362204722" footer="0.51181102362204722"/>
  <pageSetup paperSize="9" scale="50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№7_8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2024-12-13T09:03:39Z</dcterms:created>
  <dcterms:modified xsi:type="dcterms:W3CDTF">2024-12-13T09:03:41Z</dcterms:modified>
</cp:coreProperties>
</file>